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5\اردیبهشت\پایدار\"/>
    </mc:Choice>
  </mc:AlternateContent>
  <xr:revisionPtr revIDLastSave="0" documentId="13_ncr:1_{B4E85A19-5D17-4810-BE5E-689B928F272D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'!$A$1:$U$21</definedName>
    <definedName name="_xlnm.Print_Area" localSheetId="15">'درآمد سود سهام'!$A$1:$U$15</definedName>
    <definedName name="_xlnm.Print_Area" localSheetId="21">'درآمد ناشی از تغییر قیمت اوراق'!$A$1:$S$19</definedName>
    <definedName name="_xlnm.Print_Area" localSheetId="19">'درآمد ناشی از فروش'!$A$1:$T$13</definedName>
    <definedName name="_xlnm.Print_Area" localSheetId="8">درآمدها!$A$1:$L$22</definedName>
    <definedName name="_xlnm.Print_Area" localSheetId="14">'سایر درآمدها'!$A$1:$F$20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20" l="1"/>
  <c r="S10" i="20"/>
  <c r="Q10" i="20"/>
  <c r="O10" i="20"/>
  <c r="M10" i="20"/>
  <c r="K10" i="20"/>
  <c r="I10" i="20"/>
  <c r="G10" i="20"/>
  <c r="E10" i="20"/>
  <c r="C10" i="20"/>
  <c r="H17" i="13"/>
  <c r="C11" i="10"/>
  <c r="E11" i="10"/>
  <c r="G11" i="10"/>
  <c r="I11" i="10"/>
  <c r="K11" i="10"/>
  <c r="M11" i="10"/>
  <c r="O11" i="10"/>
  <c r="Q11" i="10"/>
  <c r="H12" i="7"/>
  <c r="N11" i="7"/>
  <c r="N12" i="7"/>
  <c r="N13" i="7"/>
  <c r="N14" i="7"/>
  <c r="N15" i="7"/>
  <c r="N16" i="7"/>
  <c r="N10" i="7"/>
  <c r="H11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X10" i="19" l="1"/>
  <c r="D17" i="6"/>
  <c r="E17" i="6"/>
  <c r="F17" i="6"/>
  <c r="G17" i="6"/>
  <c r="H17" i="6"/>
  <c r="I17" i="6"/>
  <c r="J17" i="6"/>
  <c r="P17" i="9" l="1"/>
  <c r="R17" i="9"/>
  <c r="D17" i="9"/>
  <c r="F10" i="19"/>
  <c r="E12" i="1"/>
  <c r="G11" i="8"/>
  <c r="I11" i="8"/>
  <c r="K11" i="8"/>
  <c r="M11" i="8"/>
  <c r="O11" i="8"/>
  <c r="Q11" i="8"/>
  <c r="S11" i="8"/>
  <c r="R10" i="19"/>
  <c r="D17" i="13" l="1"/>
  <c r="F10" i="15" s="1"/>
  <c r="N15" i="12"/>
  <c r="P15" i="12"/>
  <c r="R15" i="12"/>
  <c r="F12" i="15"/>
  <c r="P10" i="19"/>
  <c r="K14" i="16" s="1"/>
  <c r="V10" i="19"/>
  <c r="M14" i="16" s="1"/>
  <c r="O14" i="16"/>
  <c r="AH19" i="3"/>
  <c r="AJ19" i="3"/>
  <c r="K12" i="1"/>
  <c r="O12" i="1"/>
  <c r="Q12" i="1"/>
  <c r="S12" i="1"/>
  <c r="W12" i="1"/>
  <c r="Y12" i="1"/>
  <c r="N17" i="7"/>
  <c r="F15" i="12"/>
  <c r="J15" i="12"/>
  <c r="F9" i="15" s="1"/>
  <c r="L15" i="12"/>
  <c r="P19" i="3"/>
  <c r="R19" i="3"/>
  <c r="T19" i="3"/>
  <c r="AD19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F13" i="15"/>
  <c r="V19" i="3"/>
  <c r="X19" i="3"/>
  <c r="Z19" i="3"/>
  <c r="AB19" i="3"/>
  <c r="C16" i="18"/>
  <c r="C13" i="18"/>
  <c r="D17" i="7"/>
  <c r="L17" i="7"/>
  <c r="F11" i="14"/>
  <c r="F11" i="15" s="1"/>
  <c r="D15" i="12"/>
  <c r="H15" i="12"/>
  <c r="D11" i="14"/>
  <c r="F17" i="9"/>
  <c r="H17" i="9"/>
  <c r="J17" i="9"/>
  <c r="L17" i="9"/>
  <c r="N17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18" i="3"/>
  <c r="AL14" i="3"/>
  <c r="AL15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19" i="3"/>
  <c r="E15" i="12"/>
  <c r="G15" i="12"/>
  <c r="I15" i="12"/>
  <c r="K15" i="12"/>
  <c r="M15" i="12"/>
  <c r="O15" i="12"/>
  <c r="Q1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<sst xmlns="http://schemas.openxmlformats.org/spreadsheetml/2006/main" count="663" uniqueCount="203">
  <si>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</si>
  <si>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</si>
  <si>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</si>
  <si>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</si>
  <si>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</si>
  <si>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</si>
  <si>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</si>
  <si>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</si>
  <si>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</si>
  <si>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</si>
  <si>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</si>
  <si>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</si>
  <si>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</si>
  <si>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</si>
  <si>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</si>
  <si>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</si>
  <si>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</si>
  <si>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</si>
  <si>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</si>
  <si>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</si>
  <si>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</si>
  <si>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</si>
  <si>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</si>
  <si>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</si>
  <si>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</si>
  <si>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</si>
  <si>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</si>
  <si>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</si>
  <si>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</si>
  <si>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</si>
  <si>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</si>
  <si>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</si>
  <si>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</si>
  <si>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</si>
  <si>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</si>
  <si>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</si>
  <si>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</si>
  <si>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</si>
  <si>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</si>
  <si>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</si>
  <si>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</si>
  <si>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</si>
  <si>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</si>
  <si>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</si>
  <si>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</si>
  <si>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</si>
  <si>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</si>
  <si>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</si>
  <si>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</si>
  <si>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</si>
  <si>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</si>
  <si>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</si>
  <si>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</si>
  <si>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</si>
  <si>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</si>
  <si>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</si>
  <si>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</si>
  <si>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</si>
  <si>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</si>
  <si>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</si>
  <si>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</si>
  <si>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</si>
  <si>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</si>
  <si>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</si>
  <si>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</si>
  <si>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</si>
  <si>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</si>
  <si>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</si>
  <si>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</si>
  <si>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</si>
  <si>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</si>
  <si>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</si>
  <si>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</si>
  <si>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</si>
  <si>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</si>
  <si>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</si>
  <si>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</si>
  <si>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</si>
  <si>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</si>
  <si>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</si>
  <si>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</si>
  <si>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</si>
  <si>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</si>
  <si>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</si>
  <si>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</si>
  <si>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</si>
  <si>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</si>
  <si>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</si>
  <si>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</si>
  <si>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</si>
  <si>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</si>
  <si>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</si>
  <si>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</si>
  <si>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</si>
  <si>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</si>
  <si>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</si>
  <si>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</si>
  <si>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</si>
  <si>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</si>
  <si>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</si>
  <si>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</si>
  <si>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</si>
  <si>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</si>
  <si>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</si>
  <si>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</si>
  <si>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</si>
  <si>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</si>
  <si>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</si>
  <si>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</si>
  <si>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</si>
  <si>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</si>
  <si>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</si>
  <si>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</si>
  <si>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</si>
  <si>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</si>
  <si>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</si>
  <si>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</si>
  <si>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</si>
  <si>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</si>
  <si>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</si>
  <si>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</si>
  <si>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</si>
  <si>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</si>
  <si>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</si>
  <si>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</si>
  <si>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</si>
  <si>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</si>
  <si>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</si>
  <si>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</si>
  <si>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</si>
  <si>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</si>
  <si>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</si>
  <si>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</si>
  <si>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</si>
  <si>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</si>
  <si>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</si>
  <si>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</si>
  <si>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</si>
  <si>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</si>
  <si>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</si>
  <si>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</si>
  <si>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</si>
  <si>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</si>
  <si>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</si>
  <si>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</si>
  <si>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</si>
  <si>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</si>
  <si>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</si>
  <si>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</si>
  <si>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</si>
  <si>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</si>
  <si>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</si>
  <si>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</si>
  <si>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</si>
  <si>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</si>
  <si>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</si>
  <si>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 خزانه-م13بودجه02-051021</t>
  </si>
  <si>
    <t>1405/10/21</t>
  </si>
  <si>
    <t>اسناد خزانه-م12بودجه02-050916</t>
  </si>
  <si>
    <t>1405/09/16</t>
  </si>
  <si>
    <t>اسنادخزانه-م1بودجه02-050325</t>
  </si>
  <si>
    <t>1405/03/25</t>
  </si>
  <si>
    <t>صندوق س. گنجینه ارمغان الماس-س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</si>
  <si>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</si>
  <si>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</si>
  <si>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</si>
  <si>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</si>
  <si>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</si>
  <si>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</si>
  <si>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</si>
  <si>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</si>
  <si>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</si>
  <si>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</si>
  <si>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</si>
  <si>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</si>
  <si>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</si>
  <si>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</si>
  <si>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</si>
  <si>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</si>
  <si>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سرمایه گذاری در اوراق مشتقه</t>
  </si>
  <si>
    <t>-2-1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</si>
  <si>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</si>
  <si>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</si>
  <si>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</si>
  <si>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</si>
  <si>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</si>
  <si>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</si>
  <si>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</si>
  <si>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</si>
  <si>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</si>
  <si>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</si>
  <si>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</si>
  <si>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</si>
  <si>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</si>
  <si>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</si>
  <si>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</si>
  <si>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</si>
  <si>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</si>
  <si>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</si>
  <si>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</si>
  <si>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1405/01/31</t>
  </si>
  <si>
    <t>برای ماه منتهی به 1405/02/31</t>
  </si>
  <si>
    <t>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</si>
</sst>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/>
    <xf numFmtId="165" fontId="4" fillId="0" borderId="0" xfId="1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9" fontId="4" fillId="0" borderId="0" xfId="2" applyFont="1" applyAlignment="1">
      <alignment wrapText="1"/>
    </xf>
    <xf numFmtId="0" fontId="17" fillId="0" borderId="9" xfId="0" applyFont="1" applyBorder="1" applyAlignment="1">
      <alignment horizontal="center"/>
    </xf>
    <xf numFmtId="49" fontId="26" fillId="0" borderId="8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56</xdr:row>
      <xdr:rowOff>24384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B88343-5421-BEFD-19A1-232EAC8D0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69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10" zoomScaleNormal="100" zoomScaleSheetLayoutView="100" workbookViewId="0">
      <selection activeCell="F31" sqref="F31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14"/>
  <sheetViews>
    <sheetView rightToLeft="1" topLeftCell="A4" zoomScale="80" zoomScaleNormal="80" zoomScaleSheetLayoutView="70" workbookViewId="0">
      <selection activeCell="V10" sqref="V10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1:28" ht="35.25" x14ac:dyDescent="0.55000000000000004">
      <c r="B2" s="216" t="s">
        <v>73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8" ht="35.25" x14ac:dyDescent="0.55000000000000004">
      <c r="B3" s="216" t="s">
        <v>35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8" ht="35.25" x14ac:dyDescent="0.55000000000000004">
      <c r="B4" s="216" t="s">
        <v>201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7" spans="1:28" s="2" customFormat="1" ht="30" x14ac:dyDescent="0.55000000000000004">
      <c r="B7" s="11" t="s">
        <v>184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31.5" customHeight="1" x14ac:dyDescent="0.55000000000000004">
      <c r="B8" s="175" t="s">
        <v>1</v>
      </c>
      <c r="D8" s="168" t="s">
        <v>37</v>
      </c>
      <c r="E8" s="168" t="s">
        <v>37</v>
      </c>
      <c r="F8" s="168" t="s">
        <v>37</v>
      </c>
      <c r="G8" s="168" t="s">
        <v>37</v>
      </c>
      <c r="H8" s="168" t="s">
        <v>37</v>
      </c>
      <c r="I8" s="168" t="s">
        <v>37</v>
      </c>
      <c r="J8" s="168" t="s">
        <v>37</v>
      </c>
      <c r="K8" s="168" t="s">
        <v>37</v>
      </c>
      <c r="L8" s="168" t="s">
        <v>37</v>
      </c>
      <c r="N8" s="168" t="s">
        <v>38</v>
      </c>
      <c r="O8" s="168" t="s">
        <v>38</v>
      </c>
      <c r="P8" s="168" t="s">
        <v>38</v>
      </c>
      <c r="Q8" s="168" t="s">
        <v>38</v>
      </c>
      <c r="R8" s="168" t="s">
        <v>38</v>
      </c>
      <c r="S8" s="168" t="s">
        <v>38</v>
      </c>
      <c r="T8" s="168" t="s">
        <v>38</v>
      </c>
      <c r="U8" s="168" t="s">
        <v>38</v>
      </c>
      <c r="V8" s="168" t="s">
        <v>38</v>
      </c>
    </row>
    <row r="9" spans="1:28" s="30" customFormat="1" ht="55.5" customHeight="1" x14ac:dyDescent="0.25">
      <c r="B9" s="175" t="s">
        <v>1</v>
      </c>
      <c r="D9" s="217" t="s">
        <v>52</v>
      </c>
      <c r="E9" s="31"/>
      <c r="F9" s="217" t="s">
        <v>53</v>
      </c>
      <c r="G9" s="31"/>
      <c r="H9" s="217" t="s">
        <v>54</v>
      </c>
      <c r="I9" s="31"/>
      <c r="J9" s="217" t="s">
        <v>32</v>
      </c>
      <c r="K9" s="31"/>
      <c r="L9" s="217" t="s">
        <v>55</v>
      </c>
      <c r="N9" s="217" t="s">
        <v>52</v>
      </c>
      <c r="O9" s="31"/>
      <c r="P9" s="217" t="s">
        <v>53</v>
      </c>
      <c r="Q9" s="31"/>
      <c r="R9" s="217" t="s">
        <v>54</v>
      </c>
      <c r="S9" s="31"/>
      <c r="T9" s="217" t="s">
        <v>32</v>
      </c>
      <c r="U9" s="31"/>
      <c r="V9" s="217" t="s">
        <v>55</v>
      </c>
    </row>
    <row r="10" spans="1:28" ht="23.25" customHeight="1" x14ac:dyDescent="0.55000000000000004">
      <c r="D10" s="56"/>
      <c r="E10" s="98"/>
      <c r="F10" s="56"/>
      <c r="G10" s="98"/>
      <c r="H10" s="56"/>
      <c r="I10" s="98"/>
      <c r="J10" s="56"/>
      <c r="K10" s="98"/>
      <c r="L10" s="136"/>
      <c r="M10" s="98"/>
      <c r="N10" s="56"/>
      <c r="O10" s="98"/>
      <c r="P10" s="56"/>
      <c r="Q10" s="98"/>
      <c r="R10" s="56"/>
      <c r="S10" s="98"/>
      <c r="T10" s="56"/>
      <c r="U10" s="98"/>
      <c r="V10" s="134"/>
    </row>
    <row r="11" spans="1:28" ht="21.75" thickBot="1" x14ac:dyDescent="0.6">
      <c r="B11" s="33" t="s">
        <v>63</v>
      </c>
      <c r="D11" s="60"/>
      <c r="E11" s="5"/>
      <c r="F11" s="60"/>
      <c r="G11" s="5"/>
      <c r="H11" s="60"/>
      <c r="I11" s="5"/>
      <c r="J11" s="60"/>
      <c r="K11" s="5"/>
      <c r="L11" s="135"/>
      <c r="M11" s="5"/>
      <c r="N11" s="60"/>
      <c r="O11" s="5"/>
      <c r="P11" s="60"/>
      <c r="Q11" s="5"/>
      <c r="R11" s="60"/>
      <c r="S11" s="5"/>
      <c r="T11" s="60"/>
      <c r="U11" s="5"/>
      <c r="V11" s="135"/>
    </row>
    <row r="12" spans="1:28" ht="21.75" thickTop="1" x14ac:dyDescent="0.55000000000000004"/>
    <row r="13" spans="1:28" ht="21" customHeight="1" x14ac:dyDescent="0.55000000000000004">
      <c r="A13" s="215">
        <v>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</row>
    <row r="14" spans="1:28" x14ac:dyDescent="0.55000000000000004">
      <c r="T14" s="20"/>
    </row>
  </sheetData>
  <sortState xmlns:xlrd2="http://schemas.microsoft.com/office/spreadsheetml/2017/richdata2" ref="B10:V10">
    <sortCondition descending="1" ref="T10"/>
  </sortState>
  <mergeCells count="17">
    <mergeCell ref="J9"/>
    <mergeCell ref="A13:V13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9"/>
  <sheetViews>
    <sheetView rightToLeft="1" view="pageBreakPreview" zoomScale="80" zoomScaleNormal="90" zoomScaleSheetLayoutView="80" workbookViewId="0">
      <selection activeCell="U9" sqref="U9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25.5" x14ac:dyDescent="0.25">
      <c r="A2" s="190" t="s">
        <v>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24" x14ac:dyDescent="0.25">
      <c r="A5" s="125" t="s">
        <v>185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 ht="21" x14ac:dyDescent="0.25">
      <c r="A6" s="105"/>
      <c r="B6" s="105"/>
      <c r="C6" s="192" t="s">
        <v>37</v>
      </c>
      <c r="D6" s="192"/>
      <c r="E6" s="192"/>
      <c r="F6" s="192"/>
      <c r="G6" s="192"/>
      <c r="H6" s="192"/>
      <c r="I6" s="192"/>
      <c r="J6" s="192"/>
      <c r="K6" s="192"/>
      <c r="L6" s="105"/>
      <c r="M6" s="192" t="s">
        <v>99</v>
      </c>
      <c r="N6" s="192"/>
      <c r="O6" s="192"/>
      <c r="P6" s="192"/>
      <c r="Q6" s="192"/>
      <c r="R6" s="192"/>
      <c r="S6" s="192"/>
      <c r="T6" s="192"/>
      <c r="U6" s="192"/>
    </row>
    <row r="7" spans="1:21" ht="21" x14ac:dyDescent="0.25">
      <c r="A7" s="105"/>
      <c r="B7" s="105"/>
      <c r="C7" s="106"/>
      <c r="D7" s="106"/>
      <c r="E7" s="106"/>
      <c r="F7" s="106"/>
      <c r="G7" s="106"/>
      <c r="H7" s="106"/>
      <c r="I7" s="196" t="s">
        <v>57</v>
      </c>
      <c r="J7" s="196"/>
      <c r="K7" s="196"/>
      <c r="L7" s="105"/>
      <c r="M7" s="106"/>
      <c r="N7" s="106"/>
      <c r="O7" s="106"/>
      <c r="P7" s="106"/>
      <c r="Q7" s="106"/>
      <c r="R7" s="106"/>
      <c r="S7" s="196" t="s">
        <v>57</v>
      </c>
      <c r="T7" s="196"/>
      <c r="U7" s="196"/>
    </row>
    <row r="8" spans="1:21" ht="21" x14ac:dyDescent="0.25">
      <c r="A8" s="107" t="s">
        <v>89</v>
      </c>
      <c r="B8" s="105"/>
      <c r="C8" s="107" t="s">
        <v>100</v>
      </c>
      <c r="D8" s="105"/>
      <c r="E8" s="107" t="s">
        <v>53</v>
      </c>
      <c r="F8" s="105"/>
      <c r="G8" s="107" t="s">
        <v>54</v>
      </c>
      <c r="H8" s="105"/>
      <c r="I8" s="108" t="s">
        <v>32</v>
      </c>
      <c r="J8" s="106"/>
      <c r="K8" s="108" t="s">
        <v>55</v>
      </c>
      <c r="L8" s="105"/>
      <c r="M8" s="107" t="s">
        <v>100</v>
      </c>
      <c r="N8" s="131"/>
      <c r="O8" s="131" t="s">
        <v>53</v>
      </c>
      <c r="P8" s="105"/>
      <c r="Q8" s="107" t="s">
        <v>54</v>
      </c>
      <c r="R8" s="105"/>
      <c r="S8" s="108" t="s">
        <v>32</v>
      </c>
      <c r="T8" s="106"/>
      <c r="U8" s="108" t="s">
        <v>55</v>
      </c>
    </row>
    <row r="9" spans="1:21" ht="21" x14ac:dyDescent="0.6">
      <c r="A9" s="131" t="s">
        <v>162</v>
      </c>
      <c r="B9" s="105"/>
      <c r="C9" s="137">
        <v>0</v>
      </c>
      <c r="D9" s="138"/>
      <c r="E9" s="137">
        <v>-112437576</v>
      </c>
      <c r="F9" s="138"/>
      <c r="G9" s="139">
        <v>0</v>
      </c>
      <c r="H9" s="138"/>
      <c r="I9" s="139">
        <v>-112437576</v>
      </c>
      <c r="J9" s="138"/>
      <c r="K9" s="137">
        <v>-3.31</v>
      </c>
      <c r="L9" s="138"/>
      <c r="M9" s="137">
        <v>0</v>
      </c>
      <c r="N9" s="137"/>
      <c r="O9" s="137">
        <v>-112437576</v>
      </c>
      <c r="P9" s="138"/>
      <c r="Q9" s="149">
        <v>0</v>
      </c>
      <c r="R9" s="149"/>
      <c r="S9" s="149">
        <v>-112437576</v>
      </c>
      <c r="T9" s="138"/>
      <c r="U9" s="167">
        <v>-1.55</v>
      </c>
    </row>
    <row r="10" spans="1:21" ht="21.75" thickBot="1" x14ac:dyDescent="0.3">
      <c r="A10" s="110" t="s">
        <v>57</v>
      </c>
      <c r="B10" s="112"/>
      <c r="C10" s="111">
        <f>SUM(C9)</f>
        <v>0</v>
      </c>
      <c r="D10" s="112"/>
      <c r="E10" s="140">
        <f>SUM(E9)</f>
        <v>-112437576</v>
      </c>
      <c r="F10" s="140"/>
      <c r="G10" s="140">
        <f>SUM(G9)</f>
        <v>0</v>
      </c>
      <c r="H10" s="140"/>
      <c r="I10" s="140">
        <f>SUM(I9)</f>
        <v>-112437576</v>
      </c>
      <c r="J10" s="140"/>
      <c r="K10" s="147">
        <f>SUM(K9)</f>
        <v>-3.31</v>
      </c>
      <c r="L10" s="140"/>
      <c r="M10" s="140">
        <f>SUM(M9)</f>
        <v>0</v>
      </c>
      <c r="N10" s="140"/>
      <c r="O10" s="140">
        <f>SUM(O9)</f>
        <v>-112437576</v>
      </c>
      <c r="P10" s="140"/>
      <c r="Q10" s="140">
        <f>SUM(Q9)</f>
        <v>0</v>
      </c>
      <c r="R10" s="140"/>
      <c r="S10" s="140">
        <f>SUM(S9)</f>
        <v>-112437576</v>
      </c>
      <c r="T10" s="140"/>
      <c r="U10" s="166">
        <f>SUM(U9)</f>
        <v>-1.55</v>
      </c>
    </row>
    <row r="11" spans="1:21" ht="15.75" thickTop="1" x14ac:dyDescent="0.25"/>
    <row r="19" spans="1:21" ht="30" x14ac:dyDescent="0.25">
      <c r="A19" s="173">
        <v>10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</row>
  </sheetData>
  <sortState xmlns:xlrd2="http://schemas.microsoft.com/office/spreadsheetml/2017/richdata2" ref="A9:S9">
    <sortCondition descending="1" ref="S9"/>
  </sortState>
  <mergeCells count="8">
    <mergeCell ref="A19:U19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1"/>
  <sheetViews>
    <sheetView rightToLeft="1" view="pageBreakPreview" topLeftCell="A7" zoomScale="85" zoomScaleNormal="70" zoomScaleSheetLayoutView="85" workbookViewId="0">
      <selection activeCell="B9" sqref="B9:R14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4" t="s">
        <v>73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4"/>
      <c r="R2" s="14"/>
      <c r="S2" s="14"/>
      <c r="T2" s="14"/>
      <c r="U2" s="14"/>
    </row>
    <row r="3" spans="2:28" ht="30" x14ac:dyDescent="0.6">
      <c r="B3" s="174" t="s">
        <v>35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4"/>
      <c r="R3" s="14"/>
    </row>
    <row r="4" spans="2:28" ht="30" x14ac:dyDescent="0.6">
      <c r="B4" s="174" t="s">
        <v>201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186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5" t="s">
        <v>39</v>
      </c>
      <c r="D7" s="168" t="s">
        <v>37</v>
      </c>
      <c r="E7" s="168" t="s">
        <v>37</v>
      </c>
      <c r="F7" s="168" t="s">
        <v>37</v>
      </c>
      <c r="G7" s="168" t="s">
        <v>37</v>
      </c>
      <c r="H7" s="168" t="s">
        <v>37</v>
      </c>
      <c r="I7" s="168" t="s">
        <v>37</v>
      </c>
      <c r="J7" s="168" t="s">
        <v>37</v>
      </c>
      <c r="L7" s="168" t="s">
        <v>38</v>
      </c>
      <c r="M7" s="168" t="s">
        <v>38</v>
      </c>
      <c r="N7" s="168" t="s">
        <v>38</v>
      </c>
      <c r="O7" s="168" t="s">
        <v>38</v>
      </c>
      <c r="P7" s="168" t="s">
        <v>38</v>
      </c>
      <c r="Q7" s="168" t="s">
        <v>38</v>
      </c>
      <c r="R7" s="168" t="s">
        <v>38</v>
      </c>
    </row>
    <row r="8" spans="2:28" s="34" customFormat="1" ht="48" customHeight="1" x14ac:dyDescent="0.75">
      <c r="B8" s="175" t="s">
        <v>39</v>
      </c>
      <c r="D8" s="218" t="s">
        <v>56</v>
      </c>
      <c r="E8" s="35"/>
      <c r="F8" s="218" t="s">
        <v>53</v>
      </c>
      <c r="G8" s="35"/>
      <c r="H8" s="218" t="s">
        <v>54</v>
      </c>
      <c r="I8" s="35"/>
      <c r="J8" s="218" t="s">
        <v>57</v>
      </c>
      <c r="L8" s="218" t="s">
        <v>56</v>
      </c>
      <c r="M8" s="35"/>
      <c r="N8" s="218" t="s">
        <v>53</v>
      </c>
      <c r="O8" s="35"/>
      <c r="P8" s="218" t="s">
        <v>54</v>
      </c>
      <c r="Q8" s="35"/>
      <c r="R8" s="218" t="s">
        <v>57</v>
      </c>
    </row>
    <row r="9" spans="2:28" ht="21.75" x14ac:dyDescent="0.6">
      <c r="B9" s="32" t="s">
        <v>153</v>
      </c>
      <c r="C9" s="4"/>
      <c r="D9" s="58">
        <v>0</v>
      </c>
      <c r="E9" s="5"/>
      <c r="F9" s="58">
        <v>491924421</v>
      </c>
      <c r="G9" s="5"/>
      <c r="H9" s="58">
        <v>0</v>
      </c>
      <c r="I9" s="5"/>
      <c r="J9" s="58">
        <v>491924421</v>
      </c>
      <c r="K9" s="5"/>
      <c r="L9" s="58">
        <v>0</v>
      </c>
      <c r="M9" s="5"/>
      <c r="N9" s="58">
        <v>1008182843</v>
      </c>
      <c r="O9" s="5"/>
      <c r="P9" s="58">
        <v>0</v>
      </c>
      <c r="Q9" s="4"/>
      <c r="R9" s="58">
        <v>1008182843</v>
      </c>
    </row>
    <row r="10" spans="2:28" ht="21.75" x14ac:dyDescent="0.6">
      <c r="B10" s="4" t="s">
        <v>160</v>
      </c>
      <c r="C10" s="4"/>
      <c r="D10" s="59">
        <v>0</v>
      </c>
      <c r="E10" s="5"/>
      <c r="F10" s="59">
        <v>79795587</v>
      </c>
      <c r="G10" s="5"/>
      <c r="H10" s="59">
        <v>0</v>
      </c>
      <c r="I10" s="5"/>
      <c r="J10" s="59">
        <v>79795587</v>
      </c>
      <c r="K10" s="5"/>
      <c r="L10" s="59">
        <v>0</v>
      </c>
      <c r="M10" s="5"/>
      <c r="N10" s="59">
        <v>165206420</v>
      </c>
      <c r="O10" s="5"/>
      <c r="P10" s="59">
        <v>0</v>
      </c>
      <c r="Q10" s="4"/>
      <c r="R10" s="59">
        <v>165206420</v>
      </c>
    </row>
    <row r="11" spans="2:28" ht="21.75" x14ac:dyDescent="0.6">
      <c r="B11" s="4" t="s">
        <v>150</v>
      </c>
      <c r="C11" s="4"/>
      <c r="D11" s="59">
        <v>0</v>
      </c>
      <c r="E11" s="5"/>
      <c r="F11" s="59">
        <v>307824129</v>
      </c>
      <c r="G11" s="5"/>
      <c r="H11" s="59">
        <v>0</v>
      </c>
      <c r="I11" s="5"/>
      <c r="J11" s="59">
        <v>307824129</v>
      </c>
      <c r="K11" s="5"/>
      <c r="L11" s="59">
        <v>0</v>
      </c>
      <c r="M11" s="5"/>
      <c r="N11" s="59">
        <v>895419451</v>
      </c>
      <c r="O11" s="5"/>
      <c r="P11" s="59">
        <v>0</v>
      </c>
      <c r="Q11" s="4"/>
      <c r="R11" s="59">
        <v>895419451</v>
      </c>
    </row>
    <row r="12" spans="2:28" ht="21.75" x14ac:dyDescent="0.6">
      <c r="B12" s="4" t="s">
        <v>158</v>
      </c>
      <c r="C12" s="4"/>
      <c r="D12" s="59">
        <v>0</v>
      </c>
      <c r="E12" s="5"/>
      <c r="F12" s="59">
        <v>481278362</v>
      </c>
      <c r="G12" s="5"/>
      <c r="H12" s="59">
        <v>0</v>
      </c>
      <c r="I12" s="5"/>
      <c r="J12" s="59">
        <v>481278362</v>
      </c>
      <c r="K12" s="5"/>
      <c r="L12" s="59">
        <v>0</v>
      </c>
      <c r="M12" s="5"/>
      <c r="N12" s="59">
        <v>1119516351</v>
      </c>
      <c r="O12" s="5"/>
      <c r="P12" s="59">
        <v>0</v>
      </c>
      <c r="Q12" s="4"/>
      <c r="R12" s="59">
        <v>1119516351</v>
      </c>
    </row>
    <row r="13" spans="2:28" ht="21.75" x14ac:dyDescent="0.6">
      <c r="B13" s="4" t="s">
        <v>156</v>
      </c>
      <c r="C13" s="4"/>
      <c r="D13" s="59">
        <v>0</v>
      </c>
      <c r="E13" s="5"/>
      <c r="F13" s="59">
        <v>342337913</v>
      </c>
      <c r="G13" s="5"/>
      <c r="H13" s="59">
        <v>0</v>
      </c>
      <c r="I13" s="5"/>
      <c r="J13" s="59">
        <v>342337913</v>
      </c>
      <c r="K13" s="5"/>
      <c r="L13" s="59">
        <v>0</v>
      </c>
      <c r="M13" s="5"/>
      <c r="N13" s="59">
        <v>645247756</v>
      </c>
      <c r="O13" s="5"/>
      <c r="P13" s="59">
        <v>0</v>
      </c>
      <c r="Q13" s="4"/>
      <c r="R13" s="59">
        <v>645247756</v>
      </c>
    </row>
    <row r="14" spans="2:28" ht="21.75" x14ac:dyDescent="0.6">
      <c r="B14" s="4" t="s">
        <v>147</v>
      </c>
      <c r="C14" s="4"/>
      <c r="D14" s="59">
        <v>0</v>
      </c>
      <c r="E14" s="5"/>
      <c r="F14" s="59">
        <v>674494294</v>
      </c>
      <c r="G14" s="5"/>
      <c r="H14" s="59">
        <v>0</v>
      </c>
      <c r="I14" s="5"/>
      <c r="J14" s="59">
        <v>674494294</v>
      </c>
      <c r="K14" s="5"/>
      <c r="L14" s="59">
        <v>0</v>
      </c>
      <c r="M14" s="5"/>
      <c r="N14" s="59">
        <v>1269578291</v>
      </c>
      <c r="O14" s="5"/>
      <c r="P14" s="59">
        <v>0</v>
      </c>
      <c r="Q14" s="4"/>
      <c r="R14" s="59">
        <v>1269578291</v>
      </c>
    </row>
    <row r="15" spans="2:28" ht="24.75" thickBot="1" x14ac:dyDescent="0.65">
      <c r="B15" s="161" t="s">
        <v>63</v>
      </c>
      <c r="D15" s="61">
        <f t="shared" ref="D15:R15" si="0">SUM(D9:D14)</f>
        <v>0</v>
      </c>
      <c r="E15" s="61">
        <f t="shared" si="0"/>
        <v>0</v>
      </c>
      <c r="F15" s="61">
        <f t="shared" si="0"/>
        <v>2377654706</v>
      </c>
      <c r="G15" s="61">
        <f t="shared" si="0"/>
        <v>0</v>
      </c>
      <c r="H15" s="61">
        <f t="shared" si="0"/>
        <v>0</v>
      </c>
      <c r="I15" s="61">
        <f t="shared" si="0"/>
        <v>0</v>
      </c>
      <c r="J15" s="61">
        <f t="shared" si="0"/>
        <v>2377654706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5103151112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61">
        <f t="shared" si="0"/>
        <v>5103151112</v>
      </c>
    </row>
    <row r="16" spans="2:28" ht="21.75" thickTop="1" x14ac:dyDescent="0.6">
      <c r="L16"/>
    </row>
    <row r="17" spans="1:18" ht="21" customHeight="1" x14ac:dyDescent="0.6">
      <c r="A17" s="173">
        <v>11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x14ac:dyDescent="0.6">
      <c r="L18"/>
    </row>
    <row r="19" spans="1:18" x14ac:dyDescent="0.6">
      <c r="L19"/>
    </row>
    <row r="20" spans="1:18" x14ac:dyDescent="0.6">
      <c r="L20"/>
    </row>
    <row r="21" spans="1:18" x14ac:dyDescent="0.6">
      <c r="L21"/>
    </row>
  </sheetData>
  <sortState xmlns:xlrd2="http://schemas.microsoft.com/office/spreadsheetml/2017/richdata2" ref="B9:R14">
    <sortCondition descending="1" ref="R9:R14"/>
  </sortState>
  <mergeCells count="15">
    <mergeCell ref="A17:R17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t="25.5" x14ac:dyDescent="0.25">
      <c r="A2" s="190" t="s">
        <v>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7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24" x14ac:dyDescent="0.25">
      <c r="A5" s="125" t="s">
        <v>187</v>
      </c>
      <c r="B5" s="123" t="s">
        <v>101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222" t="s">
        <v>102</v>
      </c>
      <c r="N6" s="105"/>
      <c r="O6" s="105"/>
      <c r="P6" s="105"/>
      <c r="Q6" s="222" t="s">
        <v>103</v>
      </c>
    </row>
    <row r="7" spans="1:17" ht="21" x14ac:dyDescent="0.25">
      <c r="A7" s="192" t="s">
        <v>104</v>
      </c>
      <c r="B7" s="192"/>
      <c r="C7" s="105"/>
      <c r="D7" s="107" t="s">
        <v>105</v>
      </c>
      <c r="E7" s="105"/>
      <c r="F7" s="107" t="s">
        <v>106</v>
      </c>
      <c r="G7" s="105"/>
      <c r="H7" s="107" t="s">
        <v>84</v>
      </c>
      <c r="I7" s="105"/>
      <c r="J7" s="192" t="s">
        <v>107</v>
      </c>
      <c r="K7" s="192"/>
      <c r="L7" s="105"/>
      <c r="M7" s="222"/>
      <c r="N7" s="105"/>
      <c r="O7" s="107" t="s">
        <v>108</v>
      </c>
      <c r="P7" s="105"/>
      <c r="Q7" s="222"/>
    </row>
    <row r="8" spans="1:17" ht="21" x14ac:dyDescent="0.25">
      <c r="A8" s="196" t="s">
        <v>109</v>
      </c>
      <c r="B8" s="224"/>
      <c r="C8" s="105"/>
      <c r="D8" s="196" t="s">
        <v>110</v>
      </c>
      <c r="E8" s="105"/>
      <c r="F8" s="108" t="s">
        <v>111</v>
      </c>
      <c r="G8" s="105"/>
      <c r="H8" s="106"/>
      <c r="I8" s="105"/>
      <c r="J8" s="106"/>
      <c r="K8" s="106"/>
      <c r="L8" s="105"/>
      <c r="M8" s="106"/>
      <c r="N8" s="105"/>
      <c r="O8" s="106"/>
      <c r="P8" s="105"/>
      <c r="Q8" s="106"/>
    </row>
    <row r="9" spans="1:17" ht="21" x14ac:dyDescent="0.25">
      <c r="A9" s="192"/>
      <c r="B9" s="192"/>
      <c r="C9" s="105"/>
      <c r="D9" s="192"/>
      <c r="E9" s="105"/>
      <c r="F9" s="108" t="s">
        <v>112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17" ht="21" x14ac:dyDescent="0.25">
      <c r="A10" s="196" t="s">
        <v>109</v>
      </c>
      <c r="B10" s="224"/>
      <c r="C10" s="105"/>
      <c r="D10" s="196" t="s">
        <v>113</v>
      </c>
      <c r="E10" s="105"/>
      <c r="F10" s="108" t="s">
        <v>111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 ht="21" x14ac:dyDescent="0.25">
      <c r="A11" s="192"/>
      <c r="B11" s="192"/>
      <c r="C11" s="105"/>
      <c r="D11" s="192"/>
      <c r="E11" s="105"/>
      <c r="F11" s="108" t="s">
        <v>114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7" ht="90" customHeight="1" x14ac:dyDescent="0.25">
      <c r="A12" s="219" t="s">
        <v>115</v>
      </c>
      <c r="B12" s="219"/>
      <c r="C12" s="105"/>
      <c r="D12" s="113" t="s">
        <v>116</v>
      </c>
      <c r="E12" s="105"/>
      <c r="F12" s="108" t="s">
        <v>117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17" ht="21" x14ac:dyDescent="0.25">
      <c r="A13" s="219" t="s">
        <v>118</v>
      </c>
      <c r="B13" s="220"/>
      <c r="C13" s="105"/>
      <c r="D13" s="219" t="s">
        <v>118</v>
      </c>
      <c r="E13" s="105"/>
      <c r="F13" s="108" t="s">
        <v>119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ht="21" x14ac:dyDescent="0.25">
      <c r="A14" s="221"/>
      <c r="B14" s="221"/>
      <c r="C14" s="105"/>
      <c r="D14" s="221"/>
      <c r="E14" s="105"/>
      <c r="F14" s="108" t="s">
        <v>120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ht="21" x14ac:dyDescent="0.25">
      <c r="A15" s="221"/>
      <c r="B15" s="221"/>
      <c r="C15" s="105"/>
      <c r="D15" s="221"/>
      <c r="E15" s="105"/>
      <c r="F15" s="108" t="s">
        <v>121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ht="21" x14ac:dyDescent="0.25">
      <c r="A16" s="222"/>
      <c r="B16" s="222"/>
      <c r="C16" s="105"/>
      <c r="D16" s="222"/>
      <c r="E16" s="105"/>
      <c r="F16" s="108" t="s">
        <v>122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x14ac:dyDescent="0.25">
      <c r="A17" s="106"/>
      <c r="B17" s="106"/>
      <c r="C17" s="105"/>
      <c r="D17" s="106"/>
      <c r="E17" s="105"/>
      <c r="F17" s="106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ht="21" x14ac:dyDescent="0.25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105"/>
      <c r="L18" s="105"/>
      <c r="M18" s="105"/>
      <c r="N18" s="105"/>
      <c r="O18" s="105"/>
      <c r="P18" s="105"/>
      <c r="Q18" s="105"/>
    </row>
    <row r="19" spans="1:17" ht="24" x14ac:dyDescent="0.25">
      <c r="A19" s="198">
        <v>12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7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7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1:17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7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A9" zoomScaleNormal="70" zoomScaleSheetLayoutView="100" workbookViewId="0">
      <selection activeCell="A23" sqref="A23:XFD26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4" t="s">
        <v>73</v>
      </c>
      <c r="C2" s="174"/>
      <c r="D2" s="174"/>
      <c r="E2" s="174"/>
      <c r="F2" s="174"/>
      <c r="G2" s="174"/>
      <c r="H2" s="174"/>
      <c r="I2" s="174"/>
      <c r="J2" s="174"/>
    </row>
    <row r="3" spans="2:26" ht="31.5" customHeight="1" x14ac:dyDescent="0.55000000000000004">
      <c r="B3" s="174" t="s">
        <v>35</v>
      </c>
      <c r="C3" s="174"/>
      <c r="D3" s="174"/>
      <c r="E3" s="174"/>
      <c r="F3" s="174"/>
      <c r="G3" s="174"/>
      <c r="H3" s="174"/>
      <c r="I3" s="174"/>
      <c r="J3" s="174"/>
    </row>
    <row r="4" spans="2:26" ht="31.5" customHeight="1" x14ac:dyDescent="0.55000000000000004">
      <c r="B4" s="174" t="s">
        <v>201</v>
      </c>
      <c r="C4" s="174"/>
      <c r="D4" s="174"/>
      <c r="E4" s="174"/>
      <c r="F4" s="174"/>
      <c r="G4" s="174"/>
      <c r="H4" s="174"/>
      <c r="I4" s="174"/>
      <c r="J4" s="174"/>
    </row>
    <row r="5" spans="2:26" ht="73.5" customHeight="1" x14ac:dyDescent="0.55000000000000004"/>
    <row r="6" spans="2:26" ht="30" x14ac:dyDescent="0.55000000000000004">
      <c r="B6" s="11" t="s">
        <v>188</v>
      </c>
      <c r="D6" s="141"/>
      <c r="E6" s="141"/>
      <c r="F6" s="141"/>
      <c r="G6" s="141"/>
      <c r="H6" s="141"/>
      <c r="I6" s="141"/>
      <c r="J6" s="14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7" t="s">
        <v>58</v>
      </c>
      <c r="C8" s="177" t="s">
        <v>58</v>
      </c>
      <c r="D8" s="177" t="s">
        <v>37</v>
      </c>
      <c r="E8" s="177" t="s">
        <v>37</v>
      </c>
      <c r="F8" s="177" t="s">
        <v>37</v>
      </c>
      <c r="H8" s="177" t="s">
        <v>38</v>
      </c>
      <c r="I8" s="177" t="s">
        <v>38</v>
      </c>
      <c r="J8" s="177" t="s">
        <v>38</v>
      </c>
    </row>
    <row r="9" spans="2:26" s="27" customFormat="1" ht="50.25" customHeight="1" x14ac:dyDescent="0.6">
      <c r="B9" s="226" t="s">
        <v>59</v>
      </c>
      <c r="D9" s="226" t="s">
        <v>60</v>
      </c>
      <c r="F9" s="226" t="s">
        <v>61</v>
      </c>
      <c r="H9" s="226" t="s">
        <v>60</v>
      </c>
      <c r="J9" s="226" t="s">
        <v>61</v>
      </c>
    </row>
    <row r="10" spans="2:26" s="4" customFormat="1" ht="27.75" customHeight="1" x14ac:dyDescent="0.55000000000000004">
      <c r="B10" s="5" t="s">
        <v>170</v>
      </c>
      <c r="D10" s="58">
        <v>342208809</v>
      </c>
      <c r="F10" s="5"/>
      <c r="G10" s="5"/>
      <c r="H10" s="58">
        <v>677457081</v>
      </c>
      <c r="I10" s="5"/>
      <c r="J10" s="83"/>
    </row>
    <row r="11" spans="2:26" s="4" customFormat="1" ht="27.75" customHeight="1" x14ac:dyDescent="0.55000000000000004">
      <c r="B11" s="5" t="s">
        <v>171</v>
      </c>
      <c r="D11" s="59">
        <v>338229253</v>
      </c>
      <c r="E11" s="5"/>
      <c r="F11" s="5"/>
      <c r="G11" s="5"/>
      <c r="H11" s="59">
        <v>669731083</v>
      </c>
      <c r="I11" s="5"/>
      <c r="J11" s="29"/>
    </row>
    <row r="12" spans="2:26" s="4" customFormat="1" ht="27.75" customHeight="1" x14ac:dyDescent="0.55000000000000004">
      <c r="B12" s="5" t="s">
        <v>172</v>
      </c>
      <c r="D12" s="59">
        <v>327199799</v>
      </c>
      <c r="E12" s="5"/>
      <c r="F12" s="5"/>
      <c r="G12" s="5"/>
      <c r="H12" s="59">
        <v>648425823</v>
      </c>
      <c r="I12" s="5"/>
      <c r="J12" s="29"/>
    </row>
    <row r="13" spans="2:26" s="4" customFormat="1" ht="27.75" customHeight="1" x14ac:dyDescent="0.55000000000000004">
      <c r="B13" s="5" t="s">
        <v>173</v>
      </c>
      <c r="D13" s="59">
        <v>124515923</v>
      </c>
      <c r="E13" s="5"/>
      <c r="F13" s="5"/>
      <c r="G13" s="5"/>
      <c r="H13" s="59">
        <v>248505316</v>
      </c>
      <c r="I13" s="5"/>
      <c r="J13" s="29"/>
    </row>
    <row r="14" spans="2:26" s="4" customFormat="1" ht="27.75" customHeight="1" x14ac:dyDescent="0.55000000000000004">
      <c r="B14" s="5" t="s">
        <v>174</v>
      </c>
      <c r="D14" s="59">
        <v>34826</v>
      </c>
      <c r="E14" s="5"/>
      <c r="F14" s="5"/>
      <c r="G14" s="5"/>
      <c r="H14" s="59">
        <v>188053</v>
      </c>
      <c r="I14" s="5"/>
      <c r="J14" s="29"/>
    </row>
    <row r="15" spans="2:26" s="4" customFormat="1" ht="27.75" customHeight="1" x14ac:dyDescent="0.55000000000000004">
      <c r="B15" s="5" t="s">
        <v>175</v>
      </c>
      <c r="D15" s="59">
        <v>6416</v>
      </c>
      <c r="E15" s="5"/>
      <c r="F15" s="5"/>
      <c r="G15" s="5"/>
      <c r="H15" s="59">
        <v>12393</v>
      </c>
      <c r="I15" s="5"/>
      <c r="J15" s="29"/>
    </row>
    <row r="16" spans="2:26" s="4" customFormat="1" ht="27.75" customHeight="1" x14ac:dyDescent="0.55000000000000004">
      <c r="B16" s="5" t="s">
        <v>176</v>
      </c>
      <c r="D16" s="59">
        <v>473</v>
      </c>
      <c r="E16" s="5"/>
      <c r="F16" s="5"/>
      <c r="G16" s="5"/>
      <c r="H16" s="59">
        <v>914</v>
      </c>
      <c r="I16" s="5"/>
      <c r="J16" s="29"/>
    </row>
    <row r="17" spans="1:10" ht="21.75" customHeight="1" thickBot="1" x14ac:dyDescent="0.6">
      <c r="B17" s="225" t="s">
        <v>63</v>
      </c>
      <c r="C17" s="225"/>
      <c r="D17" s="61">
        <f>SUM(D10:D16)</f>
        <v>1132195499</v>
      </c>
      <c r="E17" s="62"/>
      <c r="F17" s="63"/>
      <c r="G17" s="62"/>
      <c r="H17" s="61">
        <f>SUM(H10:H16)</f>
        <v>2244320663</v>
      </c>
      <c r="I17" s="62"/>
      <c r="J17" s="85"/>
    </row>
    <row r="18" spans="1:10" ht="21.75" customHeight="1" thickTop="1" x14ac:dyDescent="0.55000000000000004">
      <c r="D18" s="2" t="s">
        <v>143</v>
      </c>
      <c r="J18" s="82"/>
    </row>
    <row r="19" spans="1:10" ht="21" customHeight="1" x14ac:dyDescent="0.55000000000000004">
      <c r="A19" s="173">
        <v>13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ht="21.75" customHeight="1" x14ac:dyDescent="0.55000000000000004">
      <c r="J20" s="82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5"/>
  <sheetViews>
    <sheetView rightToLeft="1" view="pageBreakPreview" topLeftCell="A4" zoomScale="90" zoomScaleNormal="70" zoomScaleSheetLayoutView="90" workbookViewId="0">
      <selection activeCell="B10" sqref="B10:F10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1:16" ht="30" x14ac:dyDescent="0.55000000000000004">
      <c r="B2" s="174" t="s">
        <v>73</v>
      </c>
      <c r="C2" s="174"/>
      <c r="D2" s="174"/>
      <c r="E2" s="174"/>
      <c r="F2" s="174"/>
    </row>
    <row r="3" spans="1:16" ht="30" x14ac:dyDescent="0.55000000000000004">
      <c r="B3" s="174" t="s">
        <v>35</v>
      </c>
      <c r="C3" s="174"/>
      <c r="D3" s="174"/>
      <c r="E3" s="174"/>
      <c r="F3" s="174"/>
    </row>
    <row r="4" spans="1:16" ht="30" x14ac:dyDescent="0.55000000000000004">
      <c r="B4" s="174" t="s">
        <v>201</v>
      </c>
      <c r="C4" s="174"/>
      <c r="D4" s="174"/>
      <c r="E4" s="174"/>
      <c r="F4" s="174"/>
    </row>
    <row r="5" spans="1:16" ht="125.25" customHeight="1" x14ac:dyDescent="0.55000000000000004"/>
    <row r="6" spans="1:16" s="18" customFormat="1" ht="24" x14ac:dyDescent="0.6">
      <c r="B6" s="41" t="s">
        <v>189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30" x14ac:dyDescent="0.55000000000000004">
      <c r="B8" s="210" t="s">
        <v>62</v>
      </c>
      <c r="D8" s="174" t="s">
        <v>37</v>
      </c>
      <c r="F8" s="174" t="s">
        <v>202</v>
      </c>
    </row>
    <row r="9" spans="1:16" ht="30" x14ac:dyDescent="0.55000000000000004">
      <c r="B9" s="228" t="s">
        <v>62</v>
      </c>
      <c r="D9" s="229" t="s">
        <v>32</v>
      </c>
      <c r="F9" s="229" t="s">
        <v>32</v>
      </c>
    </row>
    <row r="10" spans="1:16" x14ac:dyDescent="0.55000000000000004">
      <c r="B10" s="2" t="s">
        <v>74</v>
      </c>
      <c r="D10" s="64">
        <v>0</v>
      </c>
      <c r="E10" s="62"/>
      <c r="F10" s="64">
        <v>2080263</v>
      </c>
    </row>
    <row r="11" spans="1:16" ht="21.75" thickBot="1" x14ac:dyDescent="0.6">
      <c r="B11" s="22" t="s">
        <v>63</v>
      </c>
      <c r="D11" s="61">
        <f>SUM(D10:D10)</f>
        <v>0</v>
      </c>
      <c r="E11" s="62"/>
      <c r="F11" s="61">
        <f>SUM(F10:F10)</f>
        <v>2080263</v>
      </c>
    </row>
    <row r="12" spans="1:16" ht="21.75" thickTop="1" x14ac:dyDescent="0.55000000000000004"/>
    <row r="13" spans="1:16" ht="85.5" customHeight="1" x14ac:dyDescent="0.55000000000000004"/>
    <row r="14" spans="1:16" ht="54" customHeight="1" x14ac:dyDescent="0.55000000000000004"/>
    <row r="15" spans="1:16" ht="27" customHeight="1" x14ac:dyDescent="0.75">
      <c r="A15" s="227">
        <v>14</v>
      </c>
      <c r="B15" s="227"/>
      <c r="C15" s="227"/>
      <c r="D15" s="227"/>
      <c r="E15" s="227"/>
      <c r="F15" s="227"/>
    </row>
  </sheetData>
  <sortState xmlns:xlrd2="http://schemas.microsoft.com/office/spreadsheetml/2017/richdata2" ref="B10:F10">
    <sortCondition descending="1" ref="F10"/>
  </sortState>
  <mergeCells count="9">
    <mergeCell ref="A15:F15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T12" sqref="T1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4" t="s">
        <v>73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30" x14ac:dyDescent="0.55000000000000004">
      <c r="B3" s="174" t="s">
        <v>35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30" x14ac:dyDescent="0.55000000000000004">
      <c r="B4" s="174" t="s">
        <v>201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ht="67.5" customHeight="1" x14ac:dyDescent="0.55000000000000004"/>
    <row r="6" spans="2:28" ht="30" x14ac:dyDescent="0.55000000000000004">
      <c r="B6" s="200" t="s">
        <v>190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30" t="s">
        <v>1</v>
      </c>
      <c r="D7" s="226" t="s">
        <v>43</v>
      </c>
      <c r="E7" s="226" t="s">
        <v>43</v>
      </c>
      <c r="F7" s="226" t="s">
        <v>43</v>
      </c>
      <c r="G7" s="226" t="s">
        <v>43</v>
      </c>
      <c r="H7" s="226" t="s">
        <v>43</v>
      </c>
      <c r="J7" s="226" t="s">
        <v>37</v>
      </c>
      <c r="K7" s="226" t="s">
        <v>37</v>
      </c>
      <c r="L7" s="226" t="s">
        <v>37</v>
      </c>
      <c r="M7" s="226" t="s">
        <v>37</v>
      </c>
      <c r="N7" s="226" t="s">
        <v>37</v>
      </c>
      <c r="P7" s="226" t="s">
        <v>38</v>
      </c>
      <c r="Q7" s="226" t="s">
        <v>38</v>
      </c>
      <c r="R7" s="226" t="s">
        <v>38</v>
      </c>
      <c r="S7" s="226" t="s">
        <v>38</v>
      </c>
      <c r="T7" s="226" t="s">
        <v>38</v>
      </c>
    </row>
    <row r="8" spans="2:28" s="27" customFormat="1" ht="63.75" customHeight="1" x14ac:dyDescent="0.6">
      <c r="B8" s="230" t="s">
        <v>1</v>
      </c>
      <c r="D8" s="104" t="s">
        <v>123</v>
      </c>
      <c r="E8" s="40"/>
      <c r="F8" s="231" t="s">
        <v>44</v>
      </c>
      <c r="G8" s="40"/>
      <c r="H8" s="231" t="s">
        <v>45</v>
      </c>
      <c r="J8" s="231" t="s">
        <v>46</v>
      </c>
      <c r="K8" s="40"/>
      <c r="L8" s="231" t="s">
        <v>41</v>
      </c>
      <c r="M8" s="40"/>
      <c r="N8" s="231" t="s">
        <v>47</v>
      </c>
      <c r="P8" s="231" t="s">
        <v>46</v>
      </c>
      <c r="Q8" s="40"/>
      <c r="R8" s="231" t="s">
        <v>41</v>
      </c>
      <c r="S8" s="40"/>
      <c r="T8" s="231" t="s">
        <v>47</v>
      </c>
    </row>
    <row r="9" spans="2:28" s="27" customFormat="1" ht="24" customHeight="1" x14ac:dyDescent="0.6">
      <c r="B9" s="2"/>
      <c r="C9" s="2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2:28" s="27" customFormat="1" ht="27.75" customHeight="1" x14ac:dyDescent="0.6">
      <c r="B10" s="2"/>
      <c r="C10" s="2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2:28" ht="21.75" thickBot="1" x14ac:dyDescent="0.6">
      <c r="B11" s="63" t="s">
        <v>63</v>
      </c>
      <c r="C11" s="86"/>
      <c r="D11" s="86"/>
      <c r="E11" s="86"/>
      <c r="F11" s="61"/>
      <c r="G11" s="61">
        <f t="shared" ref="G11:S11" si="0">SUM(G10)</f>
        <v>0</v>
      </c>
      <c r="H11" s="61"/>
      <c r="I11" s="61">
        <f t="shared" si="0"/>
        <v>0</v>
      </c>
      <c r="J11" s="61"/>
      <c r="K11" s="61">
        <f t="shared" si="0"/>
        <v>0</v>
      </c>
      <c r="L11" s="61"/>
      <c r="M11" s="61">
        <f t="shared" si="0"/>
        <v>0</v>
      </c>
      <c r="N11" s="61"/>
      <c r="O11" s="61">
        <f t="shared" si="0"/>
        <v>0</v>
      </c>
      <c r="P11" s="61"/>
      <c r="Q11" s="61">
        <f t="shared" si="0"/>
        <v>0</v>
      </c>
      <c r="R11" s="61"/>
      <c r="S11" s="61">
        <f t="shared" si="0"/>
        <v>0</v>
      </c>
      <c r="T11" s="61"/>
    </row>
    <row r="12" spans="2:28" ht="21.75" thickTop="1" x14ac:dyDescent="0.55000000000000004">
      <c r="L12"/>
    </row>
    <row r="13" spans="2:28" ht="30" x14ac:dyDescent="0.55000000000000004">
      <c r="B13" s="62"/>
      <c r="C13" s="62"/>
      <c r="D13" s="62"/>
      <c r="E13" s="62"/>
      <c r="F13" s="62"/>
      <c r="G13" s="62"/>
      <c r="H13" s="62"/>
      <c r="I13" s="62"/>
      <c r="J13" s="68">
        <v>15</v>
      </c>
      <c r="K13" s="62"/>
      <c r="L13" s="112"/>
      <c r="M13" s="62"/>
      <c r="N13" s="62"/>
      <c r="O13" s="62"/>
      <c r="P13" s="62"/>
      <c r="Q13" s="62"/>
      <c r="R13" s="62"/>
      <c r="S13" s="62"/>
      <c r="T13" s="62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0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P23" sqref="P23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x14ac:dyDescent="0.25">
      <c r="A2" s="190" t="s">
        <v>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24" x14ac:dyDescent="0.25">
      <c r="A5" s="172" t="s">
        <v>100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ht="21" x14ac:dyDescent="0.25">
      <c r="A6" s="105"/>
      <c r="B6" s="105"/>
      <c r="C6" s="105"/>
      <c r="D6" s="105"/>
      <c r="E6" s="105"/>
      <c r="F6" s="105"/>
      <c r="G6" s="105"/>
      <c r="H6" s="105"/>
      <c r="I6" s="107" t="s">
        <v>37</v>
      </c>
      <c r="J6" s="105"/>
      <c r="K6" s="107" t="s">
        <v>99</v>
      </c>
    </row>
    <row r="7" spans="1:11" ht="114" customHeight="1" x14ac:dyDescent="0.25">
      <c r="A7" s="107" t="s">
        <v>124</v>
      </c>
      <c r="B7" s="105"/>
      <c r="C7" s="114" t="s">
        <v>125</v>
      </c>
      <c r="D7" s="105"/>
      <c r="E7" s="114" t="s">
        <v>126</v>
      </c>
      <c r="F7" s="105"/>
      <c r="G7" s="114" t="s">
        <v>127</v>
      </c>
      <c r="H7" s="105"/>
      <c r="I7" s="113" t="s">
        <v>128</v>
      </c>
      <c r="J7" s="105"/>
      <c r="K7" s="113" t="s">
        <v>128</v>
      </c>
    </row>
    <row r="8" spans="1:1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thickBot="1" x14ac:dyDescent="0.3">
      <c r="A9" s="127" t="s">
        <v>57</v>
      </c>
      <c r="B9" s="105"/>
      <c r="C9" s="126"/>
      <c r="D9" s="105"/>
      <c r="E9" s="126"/>
      <c r="F9" s="105"/>
      <c r="G9" s="126"/>
      <c r="H9" s="105"/>
      <c r="I9" s="126"/>
      <c r="J9" s="105"/>
      <c r="K9" s="126"/>
    </row>
    <row r="10" spans="1:11" ht="15.75" thickTop="1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 ht="29.25" customHeight="1" x14ac:dyDescent="0.25">
      <c r="A12" s="198">
        <v>16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1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25.5" x14ac:dyDescent="0.25">
      <c r="A2" s="190" t="s">
        <v>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24" x14ac:dyDescent="0.25">
      <c r="A5" s="172" t="s">
        <v>191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1" x14ac:dyDescent="0.25">
      <c r="A6" s="192" t="s">
        <v>129</v>
      </c>
      <c r="B6" s="105"/>
      <c r="C6" s="105"/>
      <c r="D6" s="105"/>
      <c r="E6" s="105"/>
      <c r="F6" s="105"/>
      <c r="G6" s="105"/>
      <c r="H6" s="105"/>
      <c r="I6" s="192" t="s">
        <v>37</v>
      </c>
      <c r="J6" s="192"/>
      <c r="K6" s="192"/>
      <c r="L6" s="192"/>
      <c r="M6" s="192"/>
      <c r="N6" s="105"/>
      <c r="O6" s="192" t="s">
        <v>99</v>
      </c>
      <c r="P6" s="192"/>
      <c r="Q6" s="192"/>
      <c r="R6" s="192"/>
      <c r="S6" s="192"/>
    </row>
    <row r="7" spans="1:19" ht="63" x14ac:dyDescent="0.25">
      <c r="A7" s="192"/>
      <c r="B7" s="105"/>
      <c r="C7" s="114" t="s">
        <v>130</v>
      </c>
      <c r="D7" s="105"/>
      <c r="E7" s="114" t="s">
        <v>68</v>
      </c>
      <c r="F7" s="105"/>
      <c r="G7" s="114" t="s">
        <v>131</v>
      </c>
      <c r="H7" s="105"/>
      <c r="I7" s="113" t="s">
        <v>40</v>
      </c>
      <c r="J7" s="106"/>
      <c r="K7" s="113" t="s">
        <v>41</v>
      </c>
      <c r="L7" s="106"/>
      <c r="M7" s="113" t="s">
        <v>42</v>
      </c>
      <c r="N7" s="105"/>
      <c r="O7" s="113" t="s">
        <v>40</v>
      </c>
      <c r="P7" s="106"/>
      <c r="Q7" s="113" t="s">
        <v>41</v>
      </c>
      <c r="R7" s="106"/>
      <c r="S7" s="113" t="s">
        <v>42</v>
      </c>
    </row>
    <row r="8" spans="1:19" ht="21.75" thickBot="1" x14ac:dyDescent="0.3">
      <c r="A8" s="110" t="s">
        <v>57</v>
      </c>
      <c r="B8" s="105"/>
      <c r="C8" s="109"/>
      <c r="D8" s="105"/>
      <c r="E8" s="130"/>
      <c r="F8" s="105"/>
      <c r="G8" s="109"/>
      <c r="H8" s="105"/>
      <c r="I8" s="109">
        <v>0</v>
      </c>
      <c r="J8" s="105"/>
      <c r="K8" s="109">
        <v>0</v>
      </c>
      <c r="L8" s="105"/>
      <c r="M8" s="109">
        <v>0</v>
      </c>
      <c r="N8" s="105"/>
      <c r="O8" s="109">
        <v>0</v>
      </c>
      <c r="P8" s="105"/>
      <c r="Q8" s="109">
        <v>0</v>
      </c>
      <c r="R8" s="105"/>
      <c r="S8" s="109">
        <v>0</v>
      </c>
    </row>
    <row r="9" spans="1:19" ht="15.75" thickTop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19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spans="1:19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spans="1:19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19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spans="1:19" ht="30" x14ac:dyDescent="0.25">
      <c r="A14" s="173">
        <v>17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</row>
    <row r="15" spans="1:19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9" zoomScaleNormal="70" zoomScaleSheetLayoutView="100" workbookViewId="0">
      <selection activeCell="A23" sqref="A23:XFD26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7" style="23" bestFit="1" customWidth="1"/>
    <col min="5" max="5" width="3" style="23" bestFit="1" customWidth="1"/>
    <col min="6" max="6" width="13.5703125" style="23" bestFit="1" customWidth="1"/>
    <col min="7" max="7" width="3" style="23" bestFit="1" customWidth="1"/>
    <col min="8" max="8" width="17" style="23" bestFit="1" customWidth="1"/>
    <col min="9" max="9" width="3" style="23" bestFit="1" customWidth="1"/>
    <col min="10" max="10" width="18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855468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5" t="s">
        <v>73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2:22" ht="27" customHeight="1" x14ac:dyDescent="0.25">
      <c r="B3" s="235" t="s">
        <v>35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22" ht="27" customHeight="1" x14ac:dyDescent="0.25">
      <c r="B4" s="235" t="s">
        <v>201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2:22" s="24" customFormat="1" ht="21.75" customHeight="1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22" s="2" customFormat="1" ht="30.75" customHeight="1" x14ac:dyDescent="0.55000000000000004">
      <c r="B6" s="233" t="s">
        <v>192</v>
      </c>
      <c r="C6" s="233"/>
      <c r="D6" s="233"/>
      <c r="E6" s="233"/>
      <c r="F6" s="233"/>
      <c r="G6" s="233"/>
      <c r="H6" s="233"/>
      <c r="I6" s="233"/>
      <c r="J6" s="233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4" t="s">
        <v>36</v>
      </c>
      <c r="C8" s="234" t="s">
        <v>36</v>
      </c>
      <c r="D8" s="234" t="s">
        <v>37</v>
      </c>
      <c r="E8" s="234" t="s">
        <v>37</v>
      </c>
      <c r="F8" s="234" t="s">
        <v>37</v>
      </c>
      <c r="G8" s="234" t="s">
        <v>37</v>
      </c>
      <c r="H8" s="234" t="s">
        <v>37</v>
      </c>
      <c r="I8" s="70"/>
      <c r="J8" s="234" t="s">
        <v>38</v>
      </c>
      <c r="K8" s="234" t="s">
        <v>38</v>
      </c>
      <c r="L8" s="234" t="s">
        <v>38</v>
      </c>
      <c r="M8" s="234" t="s">
        <v>38</v>
      </c>
      <c r="N8" s="234" t="s">
        <v>38</v>
      </c>
    </row>
    <row r="9" spans="2:22" s="25" customFormat="1" ht="58.5" customHeight="1" x14ac:dyDescent="0.25">
      <c r="B9" s="237" t="s">
        <v>39</v>
      </c>
      <c r="C9" s="71"/>
      <c r="D9" s="237" t="s">
        <v>40</v>
      </c>
      <c r="E9" s="71"/>
      <c r="F9" s="237" t="s">
        <v>41</v>
      </c>
      <c r="G9" s="71"/>
      <c r="H9" s="237" t="s">
        <v>42</v>
      </c>
      <c r="I9" s="70"/>
      <c r="J9" s="237" t="s">
        <v>40</v>
      </c>
      <c r="K9" s="71"/>
      <c r="L9" s="237" t="s">
        <v>41</v>
      </c>
      <c r="M9" s="71"/>
      <c r="N9" s="237" t="s">
        <v>42</v>
      </c>
    </row>
    <row r="10" spans="2:22" s="24" customFormat="1" ht="23.25" customHeight="1" x14ac:dyDescent="0.25">
      <c r="B10" s="72" t="s">
        <v>170</v>
      </c>
      <c r="C10" s="70"/>
      <c r="D10" s="115">
        <v>342208809</v>
      </c>
      <c r="E10" s="73"/>
      <c r="F10" s="115">
        <v>0</v>
      </c>
      <c r="G10" s="73"/>
      <c r="H10" s="115">
        <f>D10-F10</f>
        <v>342208809</v>
      </c>
      <c r="I10" s="73"/>
      <c r="J10" s="115">
        <v>677457081</v>
      </c>
      <c r="K10" s="73"/>
      <c r="L10" s="115">
        <v>694674</v>
      </c>
      <c r="M10" s="73"/>
      <c r="N10" s="115">
        <f>J10-L10</f>
        <v>676762407</v>
      </c>
    </row>
    <row r="11" spans="2:22" s="24" customFormat="1" ht="23.25" customHeight="1" x14ac:dyDescent="0.25">
      <c r="B11" s="72" t="s">
        <v>171</v>
      </c>
      <c r="C11" s="70"/>
      <c r="D11" s="115">
        <v>338229253</v>
      </c>
      <c r="E11" s="73"/>
      <c r="F11" s="115">
        <v>0</v>
      </c>
      <c r="G11" s="73"/>
      <c r="H11" s="115">
        <f t="shared" ref="H11:H16" si="0">D11-F11</f>
        <v>338229253</v>
      </c>
      <c r="I11" s="73"/>
      <c r="J11" s="115">
        <v>669731083</v>
      </c>
      <c r="K11" s="73"/>
      <c r="L11" s="115">
        <v>685205</v>
      </c>
      <c r="M11" s="73"/>
      <c r="N11" s="115">
        <f t="shared" ref="N11:N16" si="1">J11-L11</f>
        <v>669045878</v>
      </c>
    </row>
    <row r="12" spans="2:22" s="24" customFormat="1" ht="23.25" customHeight="1" x14ac:dyDescent="0.25">
      <c r="B12" s="72" t="s">
        <v>172</v>
      </c>
      <c r="C12" s="70"/>
      <c r="D12" s="115">
        <v>327199799</v>
      </c>
      <c r="E12" s="73"/>
      <c r="F12" s="115">
        <v>0</v>
      </c>
      <c r="G12" s="73"/>
      <c r="H12" s="115">
        <f>D12-F12</f>
        <v>327199799</v>
      </c>
      <c r="I12" s="73"/>
      <c r="J12" s="115">
        <v>648425823</v>
      </c>
      <c r="K12" s="73"/>
      <c r="L12" s="115">
        <v>1128516</v>
      </c>
      <c r="M12" s="73"/>
      <c r="N12" s="115">
        <f t="shared" si="1"/>
        <v>647297307</v>
      </c>
    </row>
    <row r="13" spans="2:22" s="24" customFormat="1" ht="23.25" customHeight="1" x14ac:dyDescent="0.25">
      <c r="B13" s="72" t="s">
        <v>173</v>
      </c>
      <c r="C13" s="70"/>
      <c r="D13" s="115">
        <v>124515923</v>
      </c>
      <c r="E13" s="73"/>
      <c r="F13" s="115">
        <v>0</v>
      </c>
      <c r="G13" s="73"/>
      <c r="H13" s="115">
        <f t="shared" si="0"/>
        <v>124515923</v>
      </c>
      <c r="I13" s="73"/>
      <c r="J13" s="115">
        <v>248505316</v>
      </c>
      <c r="K13" s="73"/>
      <c r="L13" s="115">
        <v>0</v>
      </c>
      <c r="M13" s="73"/>
      <c r="N13" s="115">
        <f t="shared" si="1"/>
        <v>248505316</v>
      </c>
    </row>
    <row r="14" spans="2:22" s="24" customFormat="1" ht="23.25" customHeight="1" x14ac:dyDescent="0.25">
      <c r="B14" s="72" t="s">
        <v>174</v>
      </c>
      <c r="C14" s="70"/>
      <c r="D14" s="115">
        <v>34826</v>
      </c>
      <c r="E14" s="73"/>
      <c r="F14" s="115">
        <v>0</v>
      </c>
      <c r="G14" s="73"/>
      <c r="H14" s="115">
        <f t="shared" si="0"/>
        <v>34826</v>
      </c>
      <c r="I14" s="73"/>
      <c r="J14" s="115">
        <v>188053</v>
      </c>
      <c r="K14" s="73"/>
      <c r="L14" s="115">
        <v>0</v>
      </c>
      <c r="M14" s="73"/>
      <c r="N14" s="115">
        <f t="shared" si="1"/>
        <v>188053</v>
      </c>
    </row>
    <row r="15" spans="2:22" s="24" customFormat="1" ht="23.25" customHeight="1" x14ac:dyDescent="0.25">
      <c r="B15" s="72" t="s">
        <v>178</v>
      </c>
      <c r="C15" s="70"/>
      <c r="D15" s="115">
        <v>6416</v>
      </c>
      <c r="E15" s="73"/>
      <c r="F15" s="115">
        <v>0</v>
      </c>
      <c r="G15" s="73"/>
      <c r="H15" s="115">
        <f t="shared" si="0"/>
        <v>6416</v>
      </c>
      <c r="I15" s="73"/>
      <c r="J15" s="115">
        <v>12393</v>
      </c>
      <c r="K15" s="73"/>
      <c r="L15" s="115">
        <v>0</v>
      </c>
      <c r="M15" s="73"/>
      <c r="N15" s="115">
        <f t="shared" si="1"/>
        <v>12393</v>
      </c>
    </row>
    <row r="16" spans="2:22" s="24" customFormat="1" ht="22.5" customHeight="1" x14ac:dyDescent="0.25">
      <c r="B16" s="72" t="s">
        <v>177</v>
      </c>
      <c r="C16" s="70"/>
      <c r="D16" s="115">
        <v>473</v>
      </c>
      <c r="E16" s="73"/>
      <c r="F16" s="115">
        <v>0</v>
      </c>
      <c r="G16" s="73"/>
      <c r="H16" s="115">
        <f t="shared" si="0"/>
        <v>473</v>
      </c>
      <c r="I16" s="73"/>
      <c r="J16" s="115">
        <v>914</v>
      </c>
      <c r="K16" s="73"/>
      <c r="L16" s="115">
        <v>0</v>
      </c>
      <c r="M16" s="73"/>
      <c r="N16" s="115">
        <f t="shared" si="1"/>
        <v>914</v>
      </c>
    </row>
    <row r="17" spans="2:14" s="24" customFormat="1" ht="21.75" customHeight="1" thickBot="1" x14ac:dyDescent="0.3">
      <c r="B17" s="236" t="s">
        <v>63</v>
      </c>
      <c r="C17" s="236"/>
      <c r="D17" s="74">
        <f>SUM(D10:D16)</f>
        <v>1132195499</v>
      </c>
      <c r="E17" s="74"/>
      <c r="F17" s="150">
        <f>SUM(F10:F16)</f>
        <v>0</v>
      </c>
      <c r="G17" s="74"/>
      <c r="H17" s="74">
        <f>SUM(H10:H16)</f>
        <v>1132195499</v>
      </c>
      <c r="I17" s="74"/>
      <c r="J17" s="74">
        <f>SUM(J10:J16)</f>
        <v>2244320663</v>
      </c>
      <c r="K17" s="74"/>
      <c r="L17" s="74">
        <f>SUM(L10:L16)</f>
        <v>2508395</v>
      </c>
      <c r="M17" s="74"/>
      <c r="N17" s="74">
        <f>SUM(N10:N16)</f>
        <v>2241812268</v>
      </c>
    </row>
    <row r="18" spans="2:14" ht="21.75" customHeight="1" thickTop="1" x14ac:dyDescent="0.25"/>
    <row r="19" spans="2:14" ht="21.75" customHeight="1" x14ac:dyDescent="0.25">
      <c r="F19" s="81"/>
    </row>
    <row r="20" spans="2:14" ht="21.75" customHeight="1" x14ac:dyDescent="0.25">
      <c r="B20" s="232">
        <v>18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E14" sqref="E14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4" t="s">
        <v>73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3:17" ht="30" x14ac:dyDescent="0.55000000000000004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3:17" ht="30" x14ac:dyDescent="0.55000000000000004">
      <c r="C4" s="174" t="s">
        <v>201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5" t="s">
        <v>69</v>
      </c>
      <c r="D9" s="168" t="s">
        <v>200</v>
      </c>
      <c r="E9" s="168" t="s">
        <v>2</v>
      </c>
      <c r="F9" s="168" t="s">
        <v>2</v>
      </c>
      <c r="G9" s="168" t="s">
        <v>2</v>
      </c>
      <c r="I9" s="168" t="s">
        <v>3</v>
      </c>
      <c r="J9" s="168" t="s">
        <v>3</v>
      </c>
      <c r="K9" s="168" t="s">
        <v>3</v>
      </c>
      <c r="M9" s="168" t="s">
        <v>202</v>
      </c>
      <c r="N9" s="168" t="s">
        <v>4</v>
      </c>
      <c r="O9" s="168" t="s">
        <v>4</v>
      </c>
      <c r="P9" s="168" t="s">
        <v>4</v>
      </c>
      <c r="Q9" s="168" t="s">
        <v>4</v>
      </c>
    </row>
    <row r="10" spans="3:17" s="5" customFormat="1" ht="44.25" customHeight="1" x14ac:dyDescent="0.25">
      <c r="C10" s="175"/>
      <c r="D10" s="9"/>
      <c r="E10" s="176" t="s">
        <v>6</v>
      </c>
      <c r="F10" s="9"/>
      <c r="G10" s="176" t="s">
        <v>7</v>
      </c>
      <c r="I10" s="176" t="s">
        <v>70</v>
      </c>
      <c r="J10" s="9"/>
      <c r="K10" s="176" t="s">
        <v>71</v>
      </c>
      <c r="L10" s="29">
        <v>0</v>
      </c>
      <c r="M10" s="176" t="s">
        <v>6</v>
      </c>
      <c r="N10" s="9"/>
      <c r="O10" s="176" t="s">
        <v>7</v>
      </c>
      <c r="Q10" s="178" t="s">
        <v>11</v>
      </c>
    </row>
    <row r="11" spans="3:17" s="5" customFormat="1" ht="39.75" customHeight="1" x14ac:dyDescent="0.25">
      <c r="C11" s="175"/>
      <c r="D11" s="8"/>
      <c r="E11" s="177" t="s">
        <v>6</v>
      </c>
      <c r="F11" s="8"/>
      <c r="G11" s="177" t="s">
        <v>7</v>
      </c>
      <c r="I11" s="177"/>
      <c r="J11" s="8"/>
      <c r="K11" s="177"/>
      <c r="L11" s="29">
        <v>0</v>
      </c>
      <c r="M11" s="177" t="s">
        <v>6</v>
      </c>
      <c r="N11" s="8"/>
      <c r="O11" s="177" t="s">
        <v>7</v>
      </c>
      <c r="Q11" s="179" t="s">
        <v>11</v>
      </c>
    </row>
    <row r="12" spans="3:17" x14ac:dyDescent="0.55000000000000004">
      <c r="C12" s="28" t="s">
        <v>66</v>
      </c>
      <c r="E12" s="88">
        <f>'اوراق '!R19</f>
        <v>59035989398</v>
      </c>
      <c r="F12" s="19"/>
      <c r="G12" s="88">
        <f>'اوراق '!T19</f>
        <v>84977956595</v>
      </c>
      <c r="H12" s="19"/>
      <c r="I12" s="88">
        <f>'اوراق '!X19</f>
        <v>0</v>
      </c>
      <c r="J12" s="19"/>
      <c r="K12" s="88">
        <f>'اوراق '!AB19</f>
        <v>0</v>
      </c>
      <c r="L12" s="43">
        <v>0</v>
      </c>
      <c r="M12" s="88">
        <f>'اوراق '!AH19</f>
        <v>59035989398</v>
      </c>
      <c r="N12" s="19"/>
      <c r="O12" s="88">
        <f>'اوراق '!AJ19</f>
        <v>87355611301</v>
      </c>
      <c r="P12" s="19"/>
      <c r="Q12" s="43">
        <f>O12/$O$17</f>
        <v>0.52973714898251278</v>
      </c>
    </row>
    <row r="13" spans="3:17" x14ac:dyDescent="0.55000000000000004">
      <c r="C13" s="2" t="s">
        <v>75</v>
      </c>
      <c r="E13" s="88">
        <f>سپرده!D17</f>
        <v>74307718059</v>
      </c>
      <c r="F13" s="19"/>
      <c r="G13" s="88">
        <f>سپرده!D17</f>
        <v>74307718059</v>
      </c>
      <c r="H13" s="19"/>
      <c r="I13" s="88">
        <f>سپرده!F17</f>
        <v>1447195499</v>
      </c>
      <c r="J13" s="19"/>
      <c r="K13" s="88">
        <f>سپرده!H17</f>
        <v>0</v>
      </c>
      <c r="L13" s="43">
        <v>0.3836</v>
      </c>
      <c r="M13" s="88">
        <f>سپرده!J17</f>
        <v>75754913558</v>
      </c>
      <c r="N13" s="19"/>
      <c r="O13" s="88">
        <f>سپرده!J17</f>
        <v>75754913558</v>
      </c>
      <c r="P13" s="19"/>
      <c r="Q13" s="87">
        <f>O13/$O$17</f>
        <v>0.45938882839884881</v>
      </c>
    </row>
    <row r="14" spans="3:17" x14ac:dyDescent="0.55000000000000004">
      <c r="C14" s="2" t="s">
        <v>144</v>
      </c>
      <c r="E14" s="88">
        <f>'واحدهای صندوق'!F10</f>
        <v>2038240264</v>
      </c>
      <c r="F14" s="19"/>
      <c r="G14" s="88">
        <f>'واحدهای صندوق'!H10</f>
        <v>1905604046.8080001</v>
      </c>
      <c r="H14" s="19"/>
      <c r="I14" s="88">
        <f>'واحدهای صندوق'!L10</f>
        <v>0</v>
      </c>
      <c r="J14" s="19"/>
      <c r="K14" s="88">
        <f>'واحدهای صندوق'!P10</f>
        <v>0</v>
      </c>
      <c r="L14" s="43"/>
      <c r="M14" s="88">
        <f>'واحدهای صندوق'!V10</f>
        <v>2038240264</v>
      </c>
      <c r="N14" s="19"/>
      <c r="O14" s="88">
        <f>'واحدهای صندوق'!X10</f>
        <v>1793166469.402</v>
      </c>
      <c r="P14" s="19"/>
      <c r="Q14" s="133">
        <f>O14/$O$17</f>
        <v>1.0874022618638349E-2</v>
      </c>
    </row>
    <row r="15" spans="3:17" x14ac:dyDescent="0.55000000000000004">
      <c r="C15" s="2" t="s">
        <v>65</v>
      </c>
      <c r="E15" s="88">
        <f>سهام!G12</f>
        <v>0</v>
      </c>
      <c r="F15" s="19"/>
      <c r="G15" s="88">
        <f>سهام!I12</f>
        <v>0</v>
      </c>
      <c r="H15" s="19"/>
      <c r="I15" s="88">
        <f>سهام!M12</f>
        <v>0</v>
      </c>
      <c r="J15" s="19"/>
      <c r="K15" s="88">
        <f>سهام!Q12</f>
        <v>0</v>
      </c>
      <c r="L15" s="43">
        <v>0</v>
      </c>
      <c r="M15" s="88">
        <f>سهام!W12</f>
        <v>0</v>
      </c>
      <c r="N15" s="19"/>
      <c r="O15" s="88">
        <f>سهام!Y12</f>
        <v>0</v>
      </c>
      <c r="P15" s="19"/>
      <c r="Q15" s="91">
        <f>O15/$O$17</f>
        <v>0</v>
      </c>
    </row>
    <row r="16" spans="3:17" x14ac:dyDescent="0.55000000000000004">
      <c r="E16" s="3"/>
      <c r="G16" s="3"/>
      <c r="I16" s="3"/>
      <c r="K16" s="3"/>
      <c r="L16" s="82">
        <v>0.25369999999999998</v>
      </c>
      <c r="M16" s="3"/>
      <c r="O16" s="3"/>
      <c r="Q16" s="7"/>
    </row>
    <row r="17" spans="1:19" ht="21.75" thickBot="1" x14ac:dyDescent="0.6">
      <c r="C17" s="2" t="s">
        <v>63</v>
      </c>
      <c r="D17" s="3">
        <f>SUM(D12:D14)</f>
        <v>0</v>
      </c>
      <c r="E17" s="61">
        <f>SUM(E12:E16)</f>
        <v>135381947721</v>
      </c>
      <c r="F17" s="64">
        <f>SUM(F12:F14)</f>
        <v>0</v>
      </c>
      <c r="G17" s="61">
        <f>SUM(G12:G16)</f>
        <v>161191278700.80801</v>
      </c>
      <c r="H17" s="64">
        <f>SUM(H12:H14)</f>
        <v>0</v>
      </c>
      <c r="I17" s="61">
        <f>SUM(I12:I16)</f>
        <v>1447195499</v>
      </c>
      <c r="J17" s="64">
        <f>SUM(J12:J14)</f>
        <v>0</v>
      </c>
      <c r="K17" s="61">
        <f>SUM(K12:K16)</f>
        <v>0</v>
      </c>
      <c r="L17" s="64">
        <v>0</v>
      </c>
      <c r="M17" s="61">
        <f>SUM(M12:M16)</f>
        <v>136829143220</v>
      </c>
      <c r="N17" s="64">
        <f>SUM(N12:N14)</f>
        <v>0</v>
      </c>
      <c r="O17" s="61">
        <f>SUM(O12:O16)</f>
        <v>164903691328.40201</v>
      </c>
      <c r="P17" s="64">
        <f>SUM(P12:P14)</f>
        <v>0</v>
      </c>
      <c r="Q17" s="90">
        <f>O17/$O$17</f>
        <v>1</v>
      </c>
    </row>
    <row r="18" spans="1:19" ht="21.75" thickTop="1" x14ac:dyDescent="0.55000000000000004">
      <c r="L18" s="82">
        <v>0.2044</v>
      </c>
      <c r="Q18" s="7"/>
    </row>
    <row r="19" spans="1:19" x14ac:dyDescent="0.55000000000000004">
      <c r="L19" s="82">
        <v>0.11650000000000001</v>
      </c>
    </row>
    <row r="20" spans="1:19" x14ac:dyDescent="0.55000000000000004">
      <c r="L20" s="82">
        <v>0</v>
      </c>
    </row>
    <row r="21" spans="1:19" ht="21" customHeight="1" x14ac:dyDescent="0.55000000000000004">
      <c r="A21" s="173">
        <v>1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1:19" x14ac:dyDescent="0.55000000000000004">
      <c r="L22" s="82">
        <v>0</v>
      </c>
    </row>
    <row r="23" spans="1:19" x14ac:dyDescent="0.55000000000000004">
      <c r="L23" s="82">
        <v>0.13189999999999999</v>
      </c>
    </row>
    <row r="24" spans="1:19" x14ac:dyDescent="0.55000000000000004">
      <c r="L24" s="82">
        <v>3.9899999999999998E-2</v>
      </c>
    </row>
    <row r="25" spans="1:19" x14ac:dyDescent="0.55000000000000004">
      <c r="L25" s="82">
        <v>0.18509999999999999</v>
      </c>
    </row>
    <row r="26" spans="1:19" x14ac:dyDescent="0.55000000000000004">
      <c r="L26" s="82">
        <v>1.89E-2</v>
      </c>
    </row>
    <row r="27" spans="1:19" x14ac:dyDescent="0.55000000000000004">
      <c r="L27" s="82">
        <v>5.16E-2</v>
      </c>
    </row>
    <row r="28" spans="1:19" x14ac:dyDescent="0.55000000000000004">
      <c r="L28" s="82">
        <v>3.6200000000000003E-2</v>
      </c>
    </row>
    <row r="29" spans="1:19" x14ac:dyDescent="0.55000000000000004">
      <c r="L29" s="82">
        <v>0</v>
      </c>
    </row>
    <row r="30" spans="1:19" x14ac:dyDescent="0.55000000000000004">
      <c r="L30" s="82">
        <v>1.8200000000000001E-2</v>
      </c>
    </row>
    <row r="31" spans="1:19" x14ac:dyDescent="0.55000000000000004">
      <c r="L31" s="82">
        <v>3.3000000000000002E-2</v>
      </c>
    </row>
    <row r="32" spans="1:19" x14ac:dyDescent="0.55000000000000004">
      <c r="L32" s="82">
        <v>5.7999999999999996E-3</v>
      </c>
    </row>
    <row r="33" spans="12:12" x14ac:dyDescent="0.55000000000000004">
      <c r="L33" s="82">
        <v>2.0000000000000001E-4</v>
      </c>
    </row>
    <row r="34" spans="12:12" x14ac:dyDescent="0.55000000000000004">
      <c r="L34" s="82">
        <v>0</v>
      </c>
    </row>
    <row r="35" spans="12:12" x14ac:dyDescent="0.55000000000000004">
      <c r="L35" s="82">
        <v>0</v>
      </c>
    </row>
    <row r="36" spans="12:12" x14ac:dyDescent="0.55000000000000004">
      <c r="L36" s="82">
        <v>0</v>
      </c>
    </row>
    <row r="37" spans="12:12" x14ac:dyDescent="0.55000000000000004">
      <c r="L37" s="82">
        <v>1E-4</v>
      </c>
    </row>
    <row r="38" spans="12:12" x14ac:dyDescent="0.55000000000000004">
      <c r="L38" s="82">
        <v>-9.1000000000000004E-3</v>
      </c>
    </row>
    <row r="39" spans="12:12" x14ac:dyDescent="0.55000000000000004">
      <c r="L39" s="82">
        <v>0</v>
      </c>
    </row>
    <row r="40" spans="12:12" x14ac:dyDescent="0.55000000000000004">
      <c r="L40" s="82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13"/>
  <sheetViews>
    <sheetView rightToLeft="1" view="pageBreakPreview" topLeftCell="A4" zoomScale="85" zoomScaleNormal="85" zoomScaleSheetLayoutView="85" workbookViewId="0">
      <selection activeCell="R10" sqref="R10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4" t="s">
        <v>73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7" ht="30" x14ac:dyDescent="0.55000000000000004">
      <c r="A3" s="174" t="s">
        <v>35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27" ht="30" x14ac:dyDescent="0.55000000000000004">
      <c r="A4" s="174" t="s">
        <v>201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6" spans="1:27" ht="30" x14ac:dyDescent="0.55000000000000004">
      <c r="A6" s="11" t="s">
        <v>193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2" t="s">
        <v>1</v>
      </c>
      <c r="C8" s="10" t="s">
        <v>37</v>
      </c>
      <c r="D8" s="10"/>
      <c r="E8" s="10" t="s">
        <v>37</v>
      </c>
      <c r="F8" s="10"/>
      <c r="G8" s="10" t="s">
        <v>37</v>
      </c>
      <c r="H8" s="10"/>
      <c r="I8" s="10" t="s">
        <v>37</v>
      </c>
      <c r="K8" s="10" t="s">
        <v>38</v>
      </c>
      <c r="L8" s="10" t="s">
        <v>38</v>
      </c>
      <c r="M8" s="10" t="s">
        <v>38</v>
      </c>
      <c r="N8" s="10" t="s">
        <v>38</v>
      </c>
      <c r="O8" s="10" t="s">
        <v>38</v>
      </c>
      <c r="P8" s="10" t="s">
        <v>38</v>
      </c>
      <c r="Q8" s="10" t="s">
        <v>38</v>
      </c>
    </row>
    <row r="9" spans="1:27" s="4" customFormat="1" ht="63" customHeight="1" x14ac:dyDescent="0.75">
      <c r="A9" s="102" t="s">
        <v>1</v>
      </c>
      <c r="C9" s="100" t="s">
        <v>5</v>
      </c>
      <c r="D9" s="32"/>
      <c r="E9" s="100" t="s">
        <v>48</v>
      </c>
      <c r="F9" s="32"/>
      <c r="G9" s="100" t="s">
        <v>49</v>
      </c>
      <c r="H9" s="32"/>
      <c r="I9" s="100" t="s">
        <v>51</v>
      </c>
      <c r="K9" s="100" t="s">
        <v>5</v>
      </c>
      <c r="L9" s="32"/>
      <c r="M9" s="100" t="s">
        <v>48</v>
      </c>
      <c r="N9" s="32"/>
      <c r="O9" s="100" t="s">
        <v>49</v>
      </c>
      <c r="P9" s="32"/>
      <c r="Q9" s="100" t="s">
        <v>51</v>
      </c>
    </row>
    <row r="10" spans="1:27" ht="25.5" customHeight="1" x14ac:dyDescent="0.55000000000000004">
      <c r="A10" s="28"/>
      <c r="C10" s="99"/>
      <c r="D10" s="62"/>
      <c r="E10" s="99"/>
      <c r="F10" s="62"/>
      <c r="G10" s="99"/>
      <c r="H10" s="62"/>
      <c r="I10" s="99"/>
      <c r="J10" s="62"/>
      <c r="K10" s="99"/>
      <c r="L10" s="62"/>
      <c r="M10" s="99"/>
      <c r="N10" s="62"/>
      <c r="O10" s="99"/>
      <c r="P10" s="62"/>
      <c r="Q10" s="99"/>
      <c r="U10" s="82"/>
    </row>
    <row r="11" spans="1:27" ht="24.75" thickBot="1" x14ac:dyDescent="0.6">
      <c r="A11" s="116" t="s">
        <v>57</v>
      </c>
      <c r="C11" s="61">
        <f>SUM(C10:C10)</f>
        <v>0</v>
      </c>
      <c r="D11" s="61"/>
      <c r="E11" s="61">
        <f>SUM(E10:E10)</f>
        <v>0</v>
      </c>
      <c r="F11" s="61"/>
      <c r="G11" s="61">
        <f>SUM(G10:G10)</f>
        <v>0</v>
      </c>
      <c r="H11" s="61"/>
      <c r="I11" s="61">
        <f>SUM(I10:I10)</f>
        <v>0</v>
      </c>
      <c r="J11" s="61"/>
      <c r="K11" s="61">
        <f>SUM(K10:K10)</f>
        <v>0</v>
      </c>
      <c r="L11" s="61"/>
      <c r="M11" s="61">
        <f>SUM(M10:M10)</f>
        <v>0</v>
      </c>
      <c r="N11" s="61"/>
      <c r="O11" s="61">
        <f>SUM(O10:O10)</f>
        <v>0</v>
      </c>
      <c r="P11" s="61"/>
      <c r="Q11" s="61">
        <f>SUM(Q10:Q10)</f>
        <v>0</v>
      </c>
    </row>
    <row r="12" spans="1:27" ht="21.75" thickTop="1" x14ac:dyDescent="0.55000000000000004"/>
    <row r="13" spans="1:27" ht="26.25" customHeight="1" x14ac:dyDescent="0.55000000000000004">
      <c r="A13" s="238">
        <v>19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</sheetData>
  <sortState xmlns:xlrd2="http://schemas.microsoft.com/office/spreadsheetml/2017/richdata2" ref="A10:Q10">
    <sortCondition descending="1" ref="Q10"/>
  </sortState>
  <mergeCells count="4">
    <mergeCell ref="A3:Q3"/>
    <mergeCell ref="A4:Q4"/>
    <mergeCell ref="A2:Q2"/>
    <mergeCell ref="A13:Q13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5" ht="25.5" x14ac:dyDescent="0.25">
      <c r="A2" s="190" t="s">
        <v>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1:25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</row>
    <row r="4" spans="1:25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24" x14ac:dyDescent="0.25">
      <c r="A5" s="172" t="s">
        <v>194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</row>
    <row r="6" spans="1:25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21" x14ac:dyDescent="0.25">
      <c r="A7" s="105"/>
      <c r="B7" s="105"/>
      <c r="C7" s="105"/>
      <c r="D7" s="105"/>
      <c r="E7" s="192" t="s">
        <v>37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05"/>
      <c r="Y7" s="107" t="s">
        <v>99</v>
      </c>
    </row>
    <row r="8" spans="1:25" ht="63" x14ac:dyDescent="0.25">
      <c r="A8" s="107" t="s">
        <v>133</v>
      </c>
      <c r="B8" s="105"/>
      <c r="C8" s="107" t="s">
        <v>134</v>
      </c>
      <c r="D8" s="105"/>
      <c r="E8" s="113" t="s">
        <v>15</v>
      </c>
      <c r="F8" s="106"/>
      <c r="G8" s="113" t="s">
        <v>5</v>
      </c>
      <c r="H8" s="106"/>
      <c r="I8" s="113" t="s">
        <v>14</v>
      </c>
      <c r="J8" s="106"/>
      <c r="K8" s="113" t="s">
        <v>135</v>
      </c>
      <c r="L8" s="106"/>
      <c r="M8" s="113" t="s">
        <v>136</v>
      </c>
      <c r="N8" s="106"/>
      <c r="O8" s="113" t="s">
        <v>137</v>
      </c>
      <c r="P8" s="106"/>
      <c r="Q8" s="113" t="s">
        <v>138</v>
      </c>
      <c r="R8" s="106"/>
      <c r="S8" s="113" t="s">
        <v>139</v>
      </c>
      <c r="T8" s="106"/>
      <c r="U8" s="113" t="s">
        <v>140</v>
      </c>
      <c r="V8" s="106"/>
      <c r="W8" s="113" t="s">
        <v>141</v>
      </c>
      <c r="X8" s="105"/>
      <c r="Y8" s="113" t="s">
        <v>141</v>
      </c>
    </row>
    <row r="9" spans="1:25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5" ht="15.75" thickBot="1" x14ac:dyDescent="0.3">
      <c r="A10" s="129" t="s">
        <v>57</v>
      </c>
      <c r="C10" s="128"/>
      <c r="E10" s="128"/>
      <c r="G10" s="128"/>
      <c r="I10" s="128"/>
      <c r="K10" s="128"/>
      <c r="M10" s="128"/>
      <c r="O10" s="128"/>
      <c r="Q10" s="128"/>
      <c r="S10" s="128"/>
      <c r="U10" s="128"/>
      <c r="W10" s="128"/>
      <c r="Y10" s="128"/>
    </row>
    <row r="11" spans="1:25" ht="15.75" thickTop="1" x14ac:dyDescent="0.25"/>
    <row r="16" spans="1:25" ht="24" x14ac:dyDescent="0.25">
      <c r="A16" s="198">
        <v>20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2"/>
  <sheetViews>
    <sheetView rightToLeft="1" tabSelected="1" view="pageBreakPreview" topLeftCell="B1" zoomScale="80" zoomScaleNormal="55" zoomScaleSheetLayoutView="80" workbookViewId="0">
      <selection activeCell="L17" sqref="L1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8" t="s">
        <v>73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35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201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28" ht="61.5" customHeight="1" x14ac:dyDescent="0.55000000000000004"/>
    <row r="6" spans="2:28" s="2" customFormat="1" ht="30" x14ac:dyDescent="0.55000000000000004">
      <c r="B6" s="172" t="s">
        <v>195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0"/>
      <c r="AB6" s="10"/>
    </row>
    <row r="7" spans="2:28" s="2" customFormat="1" ht="34.5" customHeight="1" x14ac:dyDescent="0.55000000000000004">
      <c r="B7" s="151"/>
      <c r="C7" s="152"/>
      <c r="D7" s="152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1" t="s">
        <v>1</v>
      </c>
      <c r="C8" s="154"/>
      <c r="D8" s="170" t="s">
        <v>37</v>
      </c>
      <c r="E8" s="170" t="s">
        <v>37</v>
      </c>
      <c r="F8" s="170" t="s">
        <v>37</v>
      </c>
      <c r="G8" s="170" t="s">
        <v>37</v>
      </c>
      <c r="H8" s="170" t="s">
        <v>37</v>
      </c>
      <c r="I8" s="170" t="s">
        <v>37</v>
      </c>
      <c r="J8" s="170" t="s">
        <v>37</v>
      </c>
      <c r="K8" s="154"/>
      <c r="L8" s="170" t="s">
        <v>38</v>
      </c>
      <c r="M8" s="170" t="s">
        <v>38</v>
      </c>
      <c r="N8" s="170" t="s">
        <v>38</v>
      </c>
      <c r="O8" s="170" t="s">
        <v>38</v>
      </c>
      <c r="P8" s="170" t="s">
        <v>38</v>
      </c>
      <c r="Q8" s="170" t="s">
        <v>38</v>
      </c>
      <c r="R8" s="170" t="s">
        <v>38</v>
      </c>
    </row>
    <row r="9" spans="2:28" ht="69" customHeight="1" x14ac:dyDescent="0.55000000000000004">
      <c r="B9" s="171" t="s">
        <v>1</v>
      </c>
      <c r="C9" s="154"/>
      <c r="D9" s="169" t="s">
        <v>5</v>
      </c>
      <c r="E9" s="155"/>
      <c r="F9" s="169" t="s">
        <v>132</v>
      </c>
      <c r="G9" s="155"/>
      <c r="H9" s="169" t="s">
        <v>49</v>
      </c>
      <c r="I9" s="155"/>
      <c r="J9" s="169" t="s">
        <v>50</v>
      </c>
      <c r="K9" s="154"/>
      <c r="L9" s="169" t="s">
        <v>5</v>
      </c>
      <c r="M9" s="155"/>
      <c r="N9" s="169" t="s">
        <v>132</v>
      </c>
      <c r="O9" s="155"/>
      <c r="P9" s="169" t="s">
        <v>49</v>
      </c>
      <c r="Q9" s="155"/>
      <c r="R9" s="169" t="s">
        <v>142</v>
      </c>
    </row>
    <row r="10" spans="2:28" ht="21.75" customHeight="1" x14ac:dyDescent="0.55000000000000004">
      <c r="B10" s="156" t="s">
        <v>147</v>
      </c>
      <c r="C10" s="154"/>
      <c r="D10" s="157">
        <v>24675</v>
      </c>
      <c r="E10" s="158"/>
      <c r="F10" s="157">
        <v>19603985533</v>
      </c>
      <c r="G10" s="158"/>
      <c r="H10" s="157">
        <v>18929491239</v>
      </c>
      <c r="I10" s="158"/>
      <c r="J10" s="157">
        <v>674494294</v>
      </c>
      <c r="K10" s="158"/>
      <c r="L10" s="157">
        <v>24675</v>
      </c>
      <c r="M10" s="158"/>
      <c r="N10" s="157">
        <v>19603985533</v>
      </c>
      <c r="O10" s="158"/>
      <c r="P10" s="157">
        <v>18334407242</v>
      </c>
      <c r="Q10" s="158"/>
      <c r="R10" s="157">
        <v>1269578291</v>
      </c>
    </row>
    <row r="11" spans="2:28" ht="21.75" customHeight="1" x14ac:dyDescent="0.55000000000000004">
      <c r="B11" s="156" t="s">
        <v>158</v>
      </c>
      <c r="C11" s="154"/>
      <c r="D11" s="157">
        <v>24198</v>
      </c>
      <c r="E11" s="158"/>
      <c r="F11" s="157">
        <v>20080190895</v>
      </c>
      <c r="G11" s="158"/>
      <c r="H11" s="157">
        <v>19598912533</v>
      </c>
      <c r="I11" s="158"/>
      <c r="J11" s="157">
        <v>481278362</v>
      </c>
      <c r="K11" s="158"/>
      <c r="L11" s="157">
        <v>24198</v>
      </c>
      <c r="M11" s="158"/>
      <c r="N11" s="157">
        <v>20080190895</v>
      </c>
      <c r="O11" s="158"/>
      <c r="P11" s="157">
        <v>18960674544</v>
      </c>
      <c r="Q11" s="158"/>
      <c r="R11" s="157">
        <v>1119516351</v>
      </c>
    </row>
    <row r="12" spans="2:28" ht="21.75" customHeight="1" x14ac:dyDescent="0.55000000000000004">
      <c r="B12" s="156" t="s">
        <v>153</v>
      </c>
      <c r="C12" s="154"/>
      <c r="D12" s="157">
        <v>20989</v>
      </c>
      <c r="E12" s="158"/>
      <c r="F12" s="157">
        <v>17345318002</v>
      </c>
      <c r="G12" s="158"/>
      <c r="H12" s="157">
        <v>16853393581</v>
      </c>
      <c r="I12" s="158"/>
      <c r="J12" s="157">
        <v>491924421</v>
      </c>
      <c r="K12" s="158"/>
      <c r="L12" s="157">
        <v>20989</v>
      </c>
      <c r="M12" s="158"/>
      <c r="N12" s="157">
        <v>17345318002</v>
      </c>
      <c r="O12" s="158"/>
      <c r="P12" s="157">
        <v>16337135159</v>
      </c>
      <c r="Q12" s="158"/>
      <c r="R12" s="157">
        <v>1008182843</v>
      </c>
    </row>
    <row r="13" spans="2:28" ht="21.75" customHeight="1" x14ac:dyDescent="0.55000000000000004">
      <c r="B13" s="156" t="s">
        <v>150</v>
      </c>
      <c r="C13" s="154"/>
      <c r="D13" s="157">
        <v>18965</v>
      </c>
      <c r="E13" s="158"/>
      <c r="F13" s="157">
        <v>16589900933</v>
      </c>
      <c r="G13" s="158"/>
      <c r="H13" s="157">
        <v>16282076804</v>
      </c>
      <c r="I13" s="158"/>
      <c r="J13" s="157">
        <v>307824129</v>
      </c>
      <c r="K13" s="158"/>
      <c r="L13" s="157">
        <v>18965</v>
      </c>
      <c r="M13" s="158"/>
      <c r="N13" s="157">
        <v>16589900933</v>
      </c>
      <c r="O13" s="158"/>
      <c r="P13" s="157">
        <v>15694481482</v>
      </c>
      <c r="Q13" s="158"/>
      <c r="R13" s="157">
        <v>895419451</v>
      </c>
    </row>
    <row r="14" spans="2:28" ht="21.75" customHeight="1" x14ac:dyDescent="0.55000000000000004">
      <c r="B14" s="156" t="s">
        <v>156</v>
      </c>
      <c r="C14" s="154"/>
      <c r="D14" s="157">
        <v>13464</v>
      </c>
      <c r="E14" s="158"/>
      <c r="F14" s="157">
        <v>10848236302</v>
      </c>
      <c r="G14" s="158"/>
      <c r="H14" s="157">
        <v>10505898389</v>
      </c>
      <c r="I14" s="158"/>
      <c r="J14" s="157">
        <v>342337913</v>
      </c>
      <c r="K14" s="158"/>
      <c r="L14" s="157">
        <v>13464</v>
      </c>
      <c r="M14" s="158"/>
      <c r="N14" s="157">
        <v>10848236302</v>
      </c>
      <c r="O14" s="158"/>
      <c r="P14" s="157">
        <v>10202988546</v>
      </c>
      <c r="Q14" s="158"/>
      <c r="R14" s="157">
        <v>645247756</v>
      </c>
    </row>
    <row r="15" spans="2:28" ht="21.75" customHeight="1" x14ac:dyDescent="0.55000000000000004">
      <c r="B15" s="156" t="s">
        <v>160</v>
      </c>
      <c r="C15" s="154"/>
      <c r="D15" s="157">
        <v>2957</v>
      </c>
      <c r="E15" s="158"/>
      <c r="F15" s="157">
        <v>2887979636</v>
      </c>
      <c r="G15" s="158"/>
      <c r="H15" s="157">
        <v>2808184049</v>
      </c>
      <c r="I15" s="158"/>
      <c r="J15" s="157">
        <v>79795587</v>
      </c>
      <c r="K15" s="158"/>
      <c r="L15" s="157">
        <v>2957</v>
      </c>
      <c r="M15" s="158"/>
      <c r="N15" s="157">
        <v>2887979636</v>
      </c>
      <c r="O15" s="158"/>
      <c r="P15" s="157">
        <v>2722773216</v>
      </c>
      <c r="Q15" s="158"/>
      <c r="R15" s="157">
        <v>165206420</v>
      </c>
    </row>
    <row r="16" spans="2:28" ht="21.75" customHeight="1" x14ac:dyDescent="0.55000000000000004">
      <c r="B16" s="156" t="s">
        <v>162</v>
      </c>
      <c r="C16" s="154"/>
      <c r="D16" s="157">
        <v>158060</v>
      </c>
      <c r="E16" s="158"/>
      <c r="F16" s="157">
        <v>1793166469</v>
      </c>
      <c r="G16" s="158"/>
      <c r="H16" s="157">
        <v>1905604046</v>
      </c>
      <c r="I16" s="158"/>
      <c r="J16" s="157">
        <v>-112437576</v>
      </c>
      <c r="K16" s="158"/>
      <c r="L16" s="157">
        <v>158060</v>
      </c>
      <c r="M16" s="158"/>
      <c r="N16" s="157">
        <v>1793166469</v>
      </c>
      <c r="O16" s="158"/>
      <c r="P16" s="157">
        <v>1905604046</v>
      </c>
      <c r="Q16" s="158"/>
      <c r="R16" s="157">
        <v>-112437576</v>
      </c>
    </row>
    <row r="17" spans="2:52" ht="21.75" thickBot="1" x14ac:dyDescent="0.6">
      <c r="B17" s="159" t="s">
        <v>63</v>
      </c>
      <c r="C17" s="154"/>
      <c r="D17" s="160">
        <f>SUM(D10:D16)</f>
        <v>263308</v>
      </c>
      <c r="E17" s="158"/>
      <c r="F17" s="160">
        <f>SUM(F10:F16)</f>
        <v>89148777770</v>
      </c>
      <c r="G17" s="158"/>
      <c r="H17" s="160">
        <f>SUM(H10:H16)</f>
        <v>86883560641</v>
      </c>
      <c r="I17" s="158"/>
      <c r="J17" s="160">
        <f>SUM(J10:J16)</f>
        <v>2265217130</v>
      </c>
      <c r="K17" s="158"/>
      <c r="L17" s="160">
        <f>SUM(L10:L16)</f>
        <v>263308</v>
      </c>
      <c r="M17" s="158"/>
      <c r="N17" s="160">
        <f>SUM(N10:N16)</f>
        <v>89148777770</v>
      </c>
      <c r="O17" s="158"/>
      <c r="P17" s="160">
        <f>SUM(P10:P16)</f>
        <v>84158064235</v>
      </c>
      <c r="Q17" s="158"/>
      <c r="R17" s="160">
        <f>SUM(R10:R16)</f>
        <v>4990713536</v>
      </c>
      <c r="AI17" s="21"/>
      <c r="AK17" s="59"/>
      <c r="AL17" s="5"/>
      <c r="AM17" s="59"/>
      <c r="AN17" s="5"/>
      <c r="AO17" s="59"/>
      <c r="AP17" s="5"/>
      <c r="AQ17" s="59"/>
      <c r="AR17" s="5"/>
      <c r="AS17" s="59"/>
      <c r="AT17" s="5"/>
      <c r="AU17" s="59"/>
      <c r="AV17" s="5"/>
      <c r="AW17" s="59"/>
      <c r="AX17" s="5"/>
      <c r="AY17" s="59"/>
    </row>
    <row r="18" spans="2:52" ht="21.75" thickTop="1" x14ac:dyDescent="0.55000000000000004">
      <c r="AI18" s="21"/>
      <c r="AK18" s="59"/>
      <c r="AL18" s="5"/>
      <c r="AM18" s="59"/>
      <c r="AN18" s="5"/>
      <c r="AO18" s="59"/>
      <c r="AP18" s="5"/>
      <c r="AQ18" s="59"/>
      <c r="AR18" s="5"/>
      <c r="AS18" s="59"/>
      <c r="AT18" s="5"/>
      <c r="AU18" s="59"/>
      <c r="AV18" s="5"/>
      <c r="AW18" s="59"/>
      <c r="AX18" s="5"/>
      <c r="AY18" s="59"/>
    </row>
    <row r="19" spans="2:52" ht="30" x14ac:dyDescent="0.75">
      <c r="J19" s="39">
        <v>21</v>
      </c>
      <c r="L19" s="20"/>
      <c r="AI19" s="21"/>
      <c r="AK19" s="59"/>
      <c r="AL19" s="5"/>
      <c r="AM19" s="59"/>
      <c r="AN19" s="5"/>
      <c r="AO19" s="59"/>
      <c r="AP19" s="5"/>
      <c r="AQ19" s="59"/>
      <c r="AR19" s="5"/>
      <c r="AS19" s="59"/>
      <c r="AT19" s="5"/>
      <c r="AU19" s="59"/>
      <c r="AV19" s="5"/>
      <c r="AW19" s="59"/>
      <c r="AX19" s="5"/>
      <c r="AY19" s="59"/>
    </row>
    <row r="20" spans="2:52" x14ac:dyDescent="0.55000000000000004">
      <c r="AI20" s="21"/>
      <c r="AK20" s="59"/>
      <c r="AL20" s="5"/>
      <c r="AM20" s="59"/>
      <c r="AN20" s="5"/>
      <c r="AO20" s="59"/>
      <c r="AP20" s="5"/>
      <c r="AQ20" s="59"/>
      <c r="AR20" s="5"/>
      <c r="AS20" s="59"/>
      <c r="AT20" s="5"/>
      <c r="AU20" s="59"/>
      <c r="AV20" s="5"/>
      <c r="AW20" s="59"/>
      <c r="AX20" s="5"/>
      <c r="AY20" s="59"/>
    </row>
    <row r="21" spans="2:52" x14ac:dyDescent="0.55000000000000004">
      <c r="AI21" s="21"/>
      <c r="AK21" s="59"/>
      <c r="AL21" s="5"/>
      <c r="AM21" s="59"/>
      <c r="AN21" s="5"/>
      <c r="AO21" s="59"/>
      <c r="AP21" s="5"/>
      <c r="AQ21" s="59"/>
      <c r="AR21" s="5"/>
      <c r="AS21" s="59"/>
      <c r="AT21" s="5"/>
      <c r="AU21" s="59"/>
      <c r="AV21" s="5"/>
      <c r="AW21" s="59"/>
      <c r="AX21" s="5"/>
      <c r="AY21" s="59"/>
    </row>
    <row r="22" spans="2:52" x14ac:dyDescent="0.55000000000000004">
      <c r="AJ22" s="21"/>
      <c r="AL22" s="59"/>
      <c r="AM22" s="5"/>
      <c r="AN22" s="59"/>
      <c r="AO22" s="5"/>
      <c r="AP22" s="59"/>
      <c r="AQ22" s="5"/>
      <c r="AR22" s="59"/>
      <c r="AS22" s="5"/>
      <c r="AT22" s="59"/>
      <c r="AU22" s="5"/>
      <c r="AV22" s="59"/>
      <c r="AW22" s="5"/>
      <c r="AX22" s="59"/>
      <c r="AY22" s="5"/>
      <c r="AZ22" s="59"/>
    </row>
    <row r="23" spans="2:52" x14ac:dyDescent="0.55000000000000004">
      <c r="N23" s="162"/>
      <c r="AJ23" s="21"/>
      <c r="AL23" s="59"/>
      <c r="AM23" s="5"/>
      <c r="AN23" s="59"/>
      <c r="AO23" s="5"/>
      <c r="AP23" s="59"/>
      <c r="AQ23" s="5"/>
      <c r="AR23" s="59"/>
      <c r="AS23" s="5"/>
      <c r="AT23" s="59"/>
      <c r="AU23" s="5"/>
      <c r="AV23" s="59"/>
      <c r="AW23" s="5"/>
      <c r="AX23" s="59"/>
      <c r="AY23" s="5"/>
      <c r="AZ23" s="59"/>
    </row>
    <row r="24" spans="2:52" x14ac:dyDescent="0.55000000000000004">
      <c r="N24" s="164"/>
      <c r="AJ24" s="21"/>
      <c r="AL24" s="59"/>
      <c r="AM24" s="5"/>
      <c r="AN24" s="59"/>
      <c r="AO24" s="5"/>
      <c r="AP24" s="59"/>
      <c r="AQ24" s="5"/>
      <c r="AR24" s="59"/>
      <c r="AS24" s="5"/>
      <c r="AT24" s="59"/>
      <c r="AU24" s="5"/>
      <c r="AV24" s="59"/>
      <c r="AW24" s="5"/>
      <c r="AX24" s="59"/>
      <c r="AY24" s="5"/>
      <c r="AZ24" s="59"/>
    </row>
    <row r="25" spans="2:52" x14ac:dyDescent="0.55000000000000004">
      <c r="N25" s="163"/>
      <c r="AJ25" s="21"/>
      <c r="AL25" s="59"/>
      <c r="AM25" s="5"/>
      <c r="AN25" s="59"/>
      <c r="AO25" s="5"/>
      <c r="AP25" s="59"/>
      <c r="AQ25" s="5"/>
      <c r="AR25" s="59"/>
      <c r="AS25" s="5"/>
      <c r="AT25" s="59"/>
      <c r="AU25" s="5"/>
      <c r="AV25" s="59"/>
      <c r="AW25" s="5"/>
      <c r="AX25" s="59"/>
      <c r="AY25" s="5"/>
      <c r="AZ25" s="59"/>
    </row>
    <row r="26" spans="2:52" x14ac:dyDescent="0.55000000000000004">
      <c r="N26" s="163"/>
      <c r="AJ26" s="21"/>
      <c r="AL26" s="59"/>
      <c r="AM26" s="5"/>
      <c r="AN26" s="59"/>
      <c r="AO26" s="5"/>
      <c r="AP26" s="59"/>
      <c r="AQ26" s="5"/>
      <c r="AR26" s="59"/>
      <c r="AS26" s="5"/>
      <c r="AT26" s="59"/>
      <c r="AU26" s="5"/>
      <c r="AV26" s="59"/>
      <c r="AW26" s="5"/>
      <c r="AX26" s="59"/>
      <c r="AY26" s="5"/>
      <c r="AZ26" s="59"/>
    </row>
    <row r="27" spans="2:52" x14ac:dyDescent="0.55000000000000004">
      <c r="N27" s="163"/>
      <c r="AJ27" s="21"/>
      <c r="AL27" s="59"/>
      <c r="AM27" s="5"/>
      <c r="AN27" s="59"/>
      <c r="AO27" s="5"/>
      <c r="AP27" s="59"/>
      <c r="AQ27" s="5"/>
      <c r="AR27" s="59"/>
      <c r="AS27" s="5"/>
      <c r="AT27" s="59"/>
      <c r="AU27" s="5"/>
      <c r="AV27" s="59"/>
      <c r="AW27" s="5"/>
      <c r="AX27" s="59"/>
      <c r="AY27" s="5"/>
      <c r="AZ27" s="59"/>
    </row>
    <row r="28" spans="2:52" x14ac:dyDescent="0.55000000000000004">
      <c r="AJ28" s="21"/>
      <c r="AL28" s="59"/>
      <c r="AM28" s="5"/>
      <c r="AN28" s="59"/>
      <c r="AO28" s="5"/>
      <c r="AP28" s="59"/>
      <c r="AQ28" s="5"/>
      <c r="AR28" s="59"/>
      <c r="AS28" s="5"/>
      <c r="AT28" s="59"/>
      <c r="AU28" s="5"/>
      <c r="AV28" s="59"/>
      <c r="AW28" s="5"/>
      <c r="AX28" s="59"/>
      <c r="AY28" s="5"/>
      <c r="AZ28" s="59"/>
    </row>
    <row r="29" spans="2:52" x14ac:dyDescent="0.55000000000000004">
      <c r="AJ29" s="21"/>
      <c r="AL29" s="59"/>
      <c r="AM29" s="5"/>
      <c r="AN29" s="59"/>
      <c r="AO29" s="5"/>
      <c r="AP29" s="59"/>
      <c r="AQ29" s="5"/>
      <c r="AR29" s="59"/>
      <c r="AS29" s="5"/>
      <c r="AT29" s="59"/>
      <c r="AU29" s="5"/>
      <c r="AV29" s="59"/>
      <c r="AW29" s="5"/>
      <c r="AX29" s="59"/>
      <c r="AY29" s="5"/>
      <c r="AZ29" s="59"/>
    </row>
    <row r="30" spans="2:52" x14ac:dyDescent="0.55000000000000004">
      <c r="AJ30" s="21"/>
      <c r="AL30" s="59"/>
      <c r="AM30" s="5"/>
      <c r="AN30" s="59"/>
      <c r="AO30" s="5"/>
      <c r="AP30" s="59"/>
      <c r="AQ30" s="5"/>
      <c r="AR30" s="59"/>
      <c r="AS30" s="5"/>
      <c r="AT30" s="59"/>
      <c r="AU30" s="5"/>
      <c r="AV30" s="59"/>
      <c r="AW30" s="5"/>
      <c r="AX30" s="59"/>
      <c r="AY30" s="5"/>
      <c r="AZ30" s="59"/>
    </row>
    <row r="31" spans="2:52" x14ac:dyDescent="0.55000000000000004">
      <c r="AJ31" s="21"/>
      <c r="AL31" s="59"/>
      <c r="AM31" s="5"/>
      <c r="AN31" s="59"/>
      <c r="AO31" s="5"/>
      <c r="AP31" s="59"/>
      <c r="AQ31" s="5"/>
      <c r="AR31" s="59"/>
      <c r="AS31" s="5"/>
      <c r="AT31" s="59"/>
      <c r="AU31" s="5"/>
      <c r="AV31" s="59"/>
      <c r="AW31" s="5"/>
      <c r="AX31" s="59"/>
      <c r="AY31" s="5"/>
      <c r="AZ31" s="59"/>
    </row>
    <row r="32" spans="2:52" x14ac:dyDescent="0.55000000000000004">
      <c r="AJ32" s="21"/>
      <c r="AL32" s="59"/>
      <c r="AM32" s="5"/>
      <c r="AN32" s="59"/>
      <c r="AO32" s="5"/>
      <c r="AP32" s="59"/>
      <c r="AQ32" s="5"/>
      <c r="AR32" s="59"/>
      <c r="AS32" s="5"/>
      <c r="AT32" s="59"/>
      <c r="AU32" s="5"/>
      <c r="AV32" s="59"/>
      <c r="AW32" s="5"/>
      <c r="AX32" s="59"/>
      <c r="AY32" s="5"/>
      <c r="AZ32" s="59"/>
    </row>
  </sheetData>
  <sortState xmlns:xlrd2="http://schemas.microsoft.com/office/spreadsheetml/2017/richdata2" ref="B10:R16">
    <sortCondition descending="1" ref="R10:R16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C11" sqref="C11:Y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1" t="s">
        <v>73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3:27" ht="46.5" x14ac:dyDescent="0.8">
      <c r="C3" s="181" t="s">
        <v>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3:27" ht="46.5" x14ac:dyDescent="0.8">
      <c r="C4" s="181" t="s">
        <v>201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0" t="s">
        <v>145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8" spans="3:27" s="50" customFormat="1" ht="34.5" customHeight="1" x14ac:dyDescent="0.25">
      <c r="C8" s="189" t="s">
        <v>1</v>
      </c>
      <c r="E8" s="187" t="s">
        <v>200</v>
      </c>
      <c r="F8" s="187" t="s">
        <v>2</v>
      </c>
      <c r="G8" s="187" t="s">
        <v>2</v>
      </c>
      <c r="H8" s="187" t="s">
        <v>2</v>
      </c>
      <c r="I8" s="187" t="s">
        <v>2</v>
      </c>
      <c r="J8" s="182"/>
      <c r="K8" s="187" t="s">
        <v>3</v>
      </c>
      <c r="L8" s="187" t="s">
        <v>3</v>
      </c>
      <c r="M8" s="187" t="s">
        <v>3</v>
      </c>
      <c r="N8" s="187" t="s">
        <v>3</v>
      </c>
      <c r="O8" s="187" t="s">
        <v>3</v>
      </c>
      <c r="P8" s="187" t="s">
        <v>3</v>
      </c>
      <c r="Q8" s="187" t="s">
        <v>3</v>
      </c>
      <c r="R8" s="182"/>
      <c r="S8" s="187" t="s">
        <v>202</v>
      </c>
      <c r="T8" s="187" t="s">
        <v>4</v>
      </c>
      <c r="U8" s="187" t="s">
        <v>4</v>
      </c>
      <c r="V8" s="187" t="s">
        <v>4</v>
      </c>
      <c r="W8" s="187" t="s">
        <v>4</v>
      </c>
      <c r="X8" s="187" t="s">
        <v>4</v>
      </c>
      <c r="Y8" s="187" t="s">
        <v>4</v>
      </c>
      <c r="Z8" s="187" t="s">
        <v>4</v>
      </c>
      <c r="AA8" s="187" t="s">
        <v>4</v>
      </c>
    </row>
    <row r="9" spans="3:27" s="50" customFormat="1" ht="44.25" customHeight="1" x14ac:dyDescent="0.25">
      <c r="C9" s="189" t="s">
        <v>1</v>
      </c>
      <c r="D9" s="182"/>
      <c r="E9" s="185" t="s">
        <v>5</v>
      </c>
      <c r="F9" s="183"/>
      <c r="G9" s="185" t="s">
        <v>6</v>
      </c>
      <c r="H9" s="51"/>
      <c r="I9" s="185" t="s">
        <v>7</v>
      </c>
      <c r="J9" s="182"/>
      <c r="K9" s="185" t="s">
        <v>8</v>
      </c>
      <c r="L9" s="185" t="s">
        <v>8</v>
      </c>
      <c r="M9" s="185" t="s">
        <v>8</v>
      </c>
      <c r="N9" s="51"/>
      <c r="O9" s="185" t="s">
        <v>9</v>
      </c>
      <c r="P9" s="185" t="s">
        <v>9</v>
      </c>
      <c r="Q9" s="185" t="s">
        <v>9</v>
      </c>
      <c r="R9" s="182"/>
      <c r="S9" s="185" t="s">
        <v>5</v>
      </c>
      <c r="T9" s="183"/>
      <c r="U9" s="185" t="s">
        <v>10</v>
      </c>
      <c r="V9" s="183"/>
      <c r="W9" s="185" t="s">
        <v>6</v>
      </c>
      <c r="X9" s="183"/>
      <c r="Y9" s="185" t="s">
        <v>7</v>
      </c>
      <c r="Z9" s="182"/>
      <c r="AA9" s="185" t="s">
        <v>11</v>
      </c>
    </row>
    <row r="10" spans="3:27" s="50" customFormat="1" ht="54" customHeight="1" x14ac:dyDescent="0.25">
      <c r="C10" s="189" t="s">
        <v>1</v>
      </c>
      <c r="D10" s="182"/>
      <c r="E10" s="186" t="s">
        <v>5</v>
      </c>
      <c r="F10" s="184"/>
      <c r="G10" s="186" t="s">
        <v>6</v>
      </c>
      <c r="H10" s="52"/>
      <c r="I10" s="186" t="s">
        <v>7</v>
      </c>
      <c r="J10" s="182"/>
      <c r="K10" s="186" t="s">
        <v>5</v>
      </c>
      <c r="L10" s="84"/>
      <c r="M10" s="186" t="s">
        <v>6</v>
      </c>
      <c r="N10" s="52"/>
      <c r="O10" s="186" t="s">
        <v>5</v>
      </c>
      <c r="P10" s="52"/>
      <c r="Q10" s="186" t="s">
        <v>12</v>
      </c>
      <c r="R10" s="182"/>
      <c r="S10" s="186" t="s">
        <v>5</v>
      </c>
      <c r="T10" s="184"/>
      <c r="U10" s="186" t="s">
        <v>10</v>
      </c>
      <c r="V10" s="184"/>
      <c r="W10" s="186" t="s">
        <v>6</v>
      </c>
      <c r="X10" s="184"/>
      <c r="Y10" s="186" t="s">
        <v>7</v>
      </c>
      <c r="Z10" s="182"/>
      <c r="AA10" s="186" t="s">
        <v>11</v>
      </c>
    </row>
    <row r="11" spans="3:27" x14ac:dyDescent="0.8">
      <c r="C11" s="53"/>
      <c r="E11" s="94"/>
      <c r="F11" s="95"/>
      <c r="G11" s="94"/>
      <c r="H11" s="95"/>
      <c r="I11" s="94"/>
      <c r="J11" s="95"/>
      <c r="K11" s="94"/>
      <c r="L11" s="79"/>
      <c r="M11" s="94"/>
      <c r="N11" s="95"/>
      <c r="O11" s="94"/>
      <c r="P11" s="95"/>
      <c r="Q11" s="94"/>
      <c r="R11" s="95"/>
      <c r="S11" s="94"/>
      <c r="T11" s="95"/>
      <c r="U11" s="94"/>
      <c r="V11" s="79"/>
      <c r="W11" s="94"/>
      <c r="X11" s="95"/>
      <c r="Y11" s="94"/>
      <c r="Z11" s="95"/>
      <c r="AA11" s="79">
        <f>Y11/'سرمایه گذاری ها'!$O$17</f>
        <v>0</v>
      </c>
    </row>
    <row r="12" spans="3:27" ht="33.75" thickBot="1" x14ac:dyDescent="0.85">
      <c r="C12" s="38" t="s">
        <v>63</v>
      </c>
      <c r="E12" s="96">
        <f>SUM(E11:E11)</f>
        <v>0</v>
      </c>
      <c r="F12" s="94"/>
      <c r="G12" s="96">
        <f>SUM(G11:G11)</f>
        <v>0</v>
      </c>
      <c r="H12" s="96"/>
      <c r="I12" s="96">
        <f>SUM(I11:I11)</f>
        <v>0</v>
      </c>
      <c r="J12" s="96"/>
      <c r="K12" s="96">
        <f>SUM(K11:K11)</f>
        <v>0</v>
      </c>
      <c r="L12" s="96"/>
      <c r="M12" s="96">
        <f>SUM(M11:M11)</f>
        <v>0</v>
      </c>
      <c r="N12" s="96"/>
      <c r="O12" s="96">
        <f>SUM(O11:O11)</f>
        <v>0</v>
      </c>
      <c r="P12" s="96"/>
      <c r="Q12" s="96">
        <f>SUM(Q11:Q11)</f>
        <v>0</v>
      </c>
      <c r="R12" s="96"/>
      <c r="S12" s="96">
        <f>SUM(S11:S11)</f>
        <v>0</v>
      </c>
      <c r="T12" s="96"/>
      <c r="U12" s="96"/>
      <c r="V12" s="96"/>
      <c r="W12" s="96">
        <f>SUM(W11:W11)</f>
        <v>0</v>
      </c>
      <c r="X12" s="96"/>
      <c r="Y12" s="96">
        <f>SUM(Y11:Y11)</f>
        <v>0</v>
      </c>
      <c r="Z12" s="94"/>
      <c r="AA12" s="148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88">
        <v>2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</row>
    <row r="2" spans="1:49" ht="25.5" x14ac:dyDescent="0.25">
      <c r="A2" s="190" t="s">
        <v>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</row>
    <row r="3" spans="1:49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</row>
    <row r="4" spans="1:49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49" ht="18.75" x14ac:dyDescent="0.3">
      <c r="A5" s="193" t="s">
        <v>179</v>
      </c>
      <c r="B5" s="194"/>
      <c r="C5" s="194"/>
      <c r="D5" s="194"/>
      <c r="E5" s="194"/>
      <c r="F5" s="194"/>
      <c r="G5" s="194"/>
      <c r="H5" s="194"/>
      <c r="I5" s="194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</row>
    <row r="6" spans="1:49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</row>
    <row r="7" spans="1:49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</row>
    <row r="8" spans="1:49" ht="24" x14ac:dyDescent="0.25">
      <c r="A8" s="191" t="s">
        <v>77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</row>
    <row r="9" spans="1:49" ht="21" x14ac:dyDescent="0.25">
      <c r="A9" s="105"/>
      <c r="B9" s="105"/>
      <c r="C9" s="105"/>
      <c r="D9" s="105"/>
      <c r="E9" s="105"/>
      <c r="F9" s="105"/>
      <c r="G9" s="105"/>
      <c r="H9" s="105"/>
      <c r="I9" s="192" t="s">
        <v>200</v>
      </c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05"/>
      <c r="AC9" s="192" t="s">
        <v>202</v>
      </c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05"/>
      <c r="AU9" s="105"/>
      <c r="AV9" s="105"/>
      <c r="AW9" s="105"/>
    </row>
    <row r="10" spans="1:49" x14ac:dyDescent="0.25">
      <c r="A10" s="105"/>
      <c r="B10" s="105"/>
      <c r="C10" s="105"/>
      <c r="D10" s="105"/>
      <c r="E10" s="105"/>
      <c r="F10" s="105"/>
      <c r="G10" s="105"/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5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5"/>
      <c r="AU10" s="105"/>
      <c r="AV10" s="105"/>
      <c r="AW10" s="105"/>
    </row>
    <row r="11" spans="1:49" ht="21" x14ac:dyDescent="0.25">
      <c r="A11" s="192" t="s">
        <v>78</v>
      </c>
      <c r="B11" s="192"/>
      <c r="C11" s="192"/>
      <c r="D11" s="192"/>
      <c r="E11" s="192"/>
      <c r="F11" s="192"/>
      <c r="G11" s="192"/>
      <c r="H11" s="105"/>
      <c r="I11" s="192" t="s">
        <v>13</v>
      </c>
      <c r="J11" s="192"/>
      <c r="K11" s="192"/>
      <c r="L11" s="105"/>
      <c r="M11" s="192" t="s">
        <v>14</v>
      </c>
      <c r="N11" s="192"/>
      <c r="O11" s="192"/>
      <c r="P11" s="105"/>
      <c r="Q11" s="192" t="s">
        <v>15</v>
      </c>
      <c r="R11" s="192"/>
      <c r="S11" s="192"/>
      <c r="T11" s="192"/>
      <c r="U11" s="192"/>
      <c r="V11" s="105"/>
      <c r="W11" s="192" t="s">
        <v>79</v>
      </c>
      <c r="X11" s="192"/>
      <c r="Y11" s="192"/>
      <c r="Z11" s="192"/>
      <c r="AA11" s="192"/>
      <c r="AB11" s="105"/>
      <c r="AC11" s="192" t="s">
        <v>13</v>
      </c>
      <c r="AD11" s="192"/>
      <c r="AE11" s="192"/>
      <c r="AF11" s="192"/>
      <c r="AG11" s="192"/>
      <c r="AH11" s="105"/>
      <c r="AI11" s="192" t="s">
        <v>14</v>
      </c>
      <c r="AJ11" s="192"/>
      <c r="AK11" s="192"/>
      <c r="AL11" s="105"/>
      <c r="AM11" s="192" t="s">
        <v>15</v>
      </c>
      <c r="AN11" s="192"/>
      <c r="AO11" s="192"/>
      <c r="AP11" s="105"/>
      <c r="AQ11" s="192" t="s">
        <v>79</v>
      </c>
      <c r="AR11" s="192"/>
      <c r="AS11" s="192"/>
      <c r="AT11" s="105"/>
      <c r="AU11" s="105"/>
      <c r="AV11" s="105"/>
      <c r="AW11" s="105"/>
    </row>
    <row r="12" spans="1:49" ht="24" x14ac:dyDescent="0.25">
      <c r="A12" s="191" t="s">
        <v>80</v>
      </c>
      <c r="B12" s="195"/>
      <c r="C12" s="195"/>
      <c r="D12" s="195"/>
      <c r="E12" s="195"/>
      <c r="F12" s="195"/>
      <c r="G12" s="195"/>
      <c r="H12" s="191"/>
      <c r="I12" s="195"/>
      <c r="J12" s="195"/>
      <c r="K12" s="195"/>
      <c r="L12" s="191"/>
      <c r="M12" s="195"/>
      <c r="N12" s="195"/>
      <c r="O12" s="195"/>
      <c r="P12" s="191"/>
      <c r="Q12" s="195"/>
      <c r="R12" s="195"/>
      <c r="S12" s="195"/>
      <c r="T12" s="195"/>
      <c r="U12" s="195"/>
      <c r="V12" s="191"/>
      <c r="W12" s="195"/>
      <c r="X12" s="195"/>
      <c r="Y12" s="195"/>
      <c r="Z12" s="195"/>
      <c r="AA12" s="195"/>
      <c r="AB12" s="191"/>
      <c r="AC12" s="195"/>
      <c r="AD12" s="195"/>
      <c r="AE12" s="195"/>
      <c r="AF12" s="195"/>
      <c r="AG12" s="195"/>
      <c r="AH12" s="191"/>
      <c r="AI12" s="195"/>
      <c r="AJ12" s="195"/>
      <c r="AK12" s="195"/>
      <c r="AL12" s="191"/>
      <c r="AM12" s="195"/>
      <c r="AN12" s="195"/>
      <c r="AO12" s="195"/>
      <c r="AP12" s="191"/>
      <c r="AQ12" s="195"/>
      <c r="AR12" s="195"/>
      <c r="AS12" s="195"/>
      <c r="AT12" s="191"/>
      <c r="AU12" s="191"/>
      <c r="AV12" s="191"/>
      <c r="AW12" s="191"/>
    </row>
    <row r="13" spans="1:49" ht="21" x14ac:dyDescent="0.25">
      <c r="A13" s="105"/>
      <c r="B13" s="105"/>
      <c r="C13" s="192" t="str">
        <f>I9</f>
        <v>1405/01/31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05"/>
      <c r="Y13" s="192" t="s">
        <v>202</v>
      </c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05"/>
    </row>
    <row r="14" spans="1:49" ht="21" x14ac:dyDescent="0.25">
      <c r="A14" s="107" t="s">
        <v>78</v>
      </c>
      <c r="B14" s="105"/>
      <c r="C14" s="108" t="s">
        <v>81</v>
      </c>
      <c r="D14" s="106"/>
      <c r="E14" s="108" t="s">
        <v>82</v>
      </c>
      <c r="F14" s="106"/>
      <c r="G14" s="196" t="s">
        <v>83</v>
      </c>
      <c r="H14" s="196"/>
      <c r="I14" s="196"/>
      <c r="J14" s="106"/>
      <c r="K14" s="196" t="s">
        <v>84</v>
      </c>
      <c r="L14" s="196"/>
      <c r="M14" s="196"/>
      <c r="N14" s="106"/>
      <c r="O14" s="196" t="s">
        <v>14</v>
      </c>
      <c r="P14" s="196"/>
      <c r="Q14" s="196"/>
      <c r="R14" s="106"/>
      <c r="S14" s="196" t="s">
        <v>15</v>
      </c>
      <c r="T14" s="196"/>
      <c r="U14" s="196"/>
      <c r="V14" s="196"/>
      <c r="W14" s="196"/>
      <c r="X14" s="105"/>
      <c r="Y14" s="196" t="s">
        <v>81</v>
      </c>
      <c r="Z14" s="196"/>
      <c r="AA14" s="196"/>
      <c r="AB14" s="196"/>
      <c r="AC14" s="196"/>
      <c r="AD14" s="106"/>
      <c r="AE14" s="196" t="s">
        <v>82</v>
      </c>
      <c r="AF14" s="196"/>
      <c r="AG14" s="196"/>
      <c r="AH14" s="196"/>
      <c r="AI14" s="196"/>
      <c r="AJ14" s="106"/>
      <c r="AK14" s="196" t="s">
        <v>83</v>
      </c>
      <c r="AL14" s="196"/>
      <c r="AM14" s="196"/>
      <c r="AN14" s="106"/>
      <c r="AO14" s="196" t="s">
        <v>84</v>
      </c>
      <c r="AP14" s="196"/>
      <c r="AQ14" s="196"/>
      <c r="AR14" s="106"/>
      <c r="AS14" s="196" t="s">
        <v>14</v>
      </c>
      <c r="AT14" s="196"/>
      <c r="AU14" s="106"/>
      <c r="AV14" s="108" t="s">
        <v>15</v>
      </c>
      <c r="AW14" s="105"/>
    </row>
    <row r="15" spans="1:49" ht="24" x14ac:dyDescent="0.25">
      <c r="A15" s="191" t="s">
        <v>85</v>
      </c>
      <c r="B15" s="191"/>
      <c r="C15" s="195"/>
      <c r="D15" s="191"/>
      <c r="E15" s="195"/>
      <c r="F15" s="191"/>
      <c r="G15" s="195"/>
      <c r="H15" s="195"/>
      <c r="I15" s="195"/>
      <c r="J15" s="191"/>
      <c r="K15" s="195"/>
      <c r="L15" s="195"/>
      <c r="M15" s="195"/>
      <c r="N15" s="191"/>
      <c r="O15" s="195"/>
      <c r="P15" s="195"/>
      <c r="Q15" s="195"/>
      <c r="R15" s="191"/>
      <c r="S15" s="195"/>
      <c r="T15" s="195"/>
      <c r="U15" s="195"/>
      <c r="V15" s="195"/>
      <c r="W15" s="195"/>
      <c r="X15" s="191"/>
      <c r="Y15" s="195"/>
      <c r="Z15" s="195"/>
      <c r="AA15" s="195"/>
      <c r="AB15" s="195"/>
      <c r="AC15" s="195"/>
      <c r="AD15" s="191"/>
      <c r="AE15" s="195"/>
      <c r="AF15" s="195"/>
      <c r="AG15" s="195"/>
      <c r="AH15" s="195"/>
      <c r="AI15" s="195"/>
      <c r="AJ15" s="191"/>
      <c r="AK15" s="195"/>
      <c r="AL15" s="195"/>
      <c r="AM15" s="195"/>
      <c r="AN15" s="191"/>
      <c r="AO15" s="195"/>
      <c r="AP15" s="195"/>
      <c r="AQ15" s="195"/>
      <c r="AR15" s="191"/>
      <c r="AS15" s="195"/>
      <c r="AT15" s="195"/>
      <c r="AU15" s="191"/>
      <c r="AV15" s="195"/>
      <c r="AW15" s="191"/>
    </row>
    <row r="16" spans="1:49" ht="21" x14ac:dyDescent="0.25">
      <c r="A16" s="105"/>
      <c r="B16" s="105"/>
      <c r="C16" s="192" t="str">
        <f>I9</f>
        <v>1405/01/31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05"/>
      <c r="O16" s="192" t="s">
        <v>202</v>
      </c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</row>
    <row r="17" spans="1:49" ht="21" x14ac:dyDescent="0.25">
      <c r="A17" s="107" t="s">
        <v>78</v>
      </c>
      <c r="B17" s="105"/>
      <c r="C17" s="108" t="s">
        <v>82</v>
      </c>
      <c r="D17" s="106"/>
      <c r="E17" s="108" t="s">
        <v>84</v>
      </c>
      <c r="F17" s="106"/>
      <c r="G17" s="196" t="s">
        <v>14</v>
      </c>
      <c r="H17" s="196"/>
      <c r="I17" s="196"/>
      <c r="J17" s="106"/>
      <c r="K17" s="196" t="s">
        <v>15</v>
      </c>
      <c r="L17" s="196"/>
      <c r="M17" s="196"/>
      <c r="N17" s="105"/>
      <c r="O17" s="196" t="s">
        <v>82</v>
      </c>
      <c r="P17" s="196"/>
      <c r="Q17" s="196"/>
      <c r="R17" s="196"/>
      <c r="S17" s="196"/>
      <c r="T17" s="106"/>
      <c r="U17" s="196" t="s">
        <v>84</v>
      </c>
      <c r="V17" s="196"/>
      <c r="W17" s="196"/>
      <c r="X17" s="196"/>
      <c r="Y17" s="196"/>
      <c r="Z17" s="106"/>
      <c r="AA17" s="196" t="s">
        <v>14</v>
      </c>
      <c r="AB17" s="196"/>
      <c r="AC17" s="196"/>
      <c r="AD17" s="196"/>
      <c r="AE17" s="196"/>
      <c r="AF17" s="106"/>
      <c r="AG17" s="196" t="s">
        <v>15</v>
      </c>
      <c r="AH17" s="196"/>
      <c r="AI17" s="196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</row>
    <row r="18" spans="1:49" x14ac:dyDescent="0.25">
      <c r="A18" s="106"/>
      <c r="B18" s="105"/>
      <c r="C18" s="106"/>
      <c r="D18" s="105"/>
      <c r="E18" s="106"/>
      <c r="F18" s="105"/>
      <c r="G18" s="106"/>
      <c r="H18" s="106"/>
      <c r="I18" s="106"/>
      <c r="J18" s="105"/>
      <c r="K18" s="106"/>
      <c r="L18" s="106"/>
      <c r="M18" s="106"/>
      <c r="N18" s="105"/>
      <c r="O18" s="106"/>
      <c r="P18" s="106"/>
      <c r="Q18" s="106"/>
      <c r="R18" s="106"/>
      <c r="S18" s="106"/>
      <c r="T18" s="105"/>
      <c r="U18" s="106"/>
      <c r="V18" s="106"/>
      <c r="W18" s="106"/>
      <c r="X18" s="106"/>
      <c r="Y18" s="106"/>
      <c r="Z18" s="105"/>
      <c r="AA18" s="106"/>
      <c r="AB18" s="106"/>
      <c r="AC18" s="106"/>
      <c r="AD18" s="106"/>
      <c r="AE18" s="106"/>
      <c r="AF18" s="105"/>
      <c r="AG18" s="106"/>
      <c r="AH18" s="106"/>
      <c r="AI18" s="106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</row>
    <row r="19" spans="1:49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</row>
    <row r="20" spans="1:49" ht="34.5" x14ac:dyDescent="0.25">
      <c r="A20" s="197">
        <v>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</row>
    <row r="21" spans="1:49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</row>
    <row r="22" spans="1:49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B9" sqref="B9:X9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0" t="s">
        <v>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6" ht="25.5" x14ac:dyDescent="0.25">
      <c r="A2" s="190" t="s">
        <v>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25.5" x14ac:dyDescent="0.25">
      <c r="A3" s="190" t="s">
        <v>201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</row>
    <row r="4" spans="1:26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4" x14ac:dyDescent="0.25">
      <c r="A5" s="124" t="s">
        <v>180</v>
      </c>
      <c r="B5" s="123" t="s">
        <v>86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1:26" ht="21" x14ac:dyDescent="0.25">
      <c r="A6" s="105"/>
      <c r="B6" s="105"/>
      <c r="C6" s="105"/>
      <c r="D6" s="105"/>
      <c r="E6" s="192"/>
      <c r="F6" s="192"/>
      <c r="G6" s="192"/>
      <c r="H6" s="192"/>
      <c r="I6" s="105"/>
      <c r="J6" s="192" t="s">
        <v>3</v>
      </c>
      <c r="K6" s="192"/>
      <c r="L6" s="192"/>
      <c r="M6" s="192"/>
      <c r="N6" s="192"/>
      <c r="O6" s="192"/>
      <c r="P6" s="192"/>
      <c r="Q6" s="105"/>
      <c r="R6" s="192" t="s">
        <v>202</v>
      </c>
      <c r="S6" s="192"/>
      <c r="T6" s="192"/>
      <c r="U6" s="192"/>
      <c r="V6" s="192"/>
      <c r="W6" s="192"/>
      <c r="X6" s="192"/>
      <c r="Y6" s="192"/>
      <c r="Z6" s="192"/>
    </row>
    <row r="7" spans="1:26" ht="21" x14ac:dyDescent="0.25">
      <c r="A7" s="105"/>
      <c r="B7" s="105"/>
      <c r="C7" s="105"/>
      <c r="D7" s="105"/>
      <c r="E7" s="106"/>
      <c r="F7" s="106"/>
      <c r="G7" s="106"/>
      <c r="H7" s="106"/>
      <c r="I7" s="105"/>
      <c r="J7" s="196" t="s">
        <v>87</v>
      </c>
      <c r="K7" s="196"/>
      <c r="L7" s="196"/>
      <c r="M7" s="106"/>
      <c r="N7" s="196" t="s">
        <v>88</v>
      </c>
      <c r="O7" s="196"/>
      <c r="P7" s="196"/>
      <c r="Q7" s="105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1" x14ac:dyDescent="0.25">
      <c r="A8" s="192" t="s">
        <v>89</v>
      </c>
      <c r="B8" s="192"/>
      <c r="C8" s="105"/>
      <c r="D8" s="107" t="s">
        <v>90</v>
      </c>
      <c r="E8" s="105"/>
      <c r="F8" s="107" t="s">
        <v>6</v>
      </c>
      <c r="G8" s="105"/>
      <c r="H8" s="107" t="s">
        <v>7</v>
      </c>
      <c r="I8" s="105"/>
      <c r="J8" s="108" t="s">
        <v>5</v>
      </c>
      <c r="K8" s="106"/>
      <c r="L8" s="108" t="s">
        <v>6</v>
      </c>
      <c r="M8" s="105"/>
      <c r="N8" s="108" t="s">
        <v>5</v>
      </c>
      <c r="O8" s="106"/>
      <c r="P8" s="108" t="s">
        <v>12</v>
      </c>
      <c r="Q8" s="105"/>
      <c r="R8" s="107" t="s">
        <v>5</v>
      </c>
      <c r="S8" s="105"/>
      <c r="T8" s="107" t="s">
        <v>91</v>
      </c>
      <c r="U8" s="105"/>
      <c r="V8" s="132" t="s">
        <v>6</v>
      </c>
      <c r="W8" s="105"/>
      <c r="X8" s="132" t="s">
        <v>7</v>
      </c>
      <c r="Y8" s="105"/>
      <c r="Z8" s="107" t="s">
        <v>92</v>
      </c>
    </row>
    <row r="9" spans="1:26" ht="21" x14ac:dyDescent="0.55000000000000004">
      <c r="A9" s="131"/>
      <c r="B9" s="56" t="s">
        <v>162</v>
      </c>
      <c r="C9" s="56"/>
      <c r="D9" s="56">
        <v>158060</v>
      </c>
      <c r="E9" s="56"/>
      <c r="F9" s="56">
        <v>2038240264</v>
      </c>
      <c r="G9" s="56"/>
      <c r="H9" s="56">
        <v>1905604046.8080001</v>
      </c>
      <c r="I9" s="56"/>
      <c r="J9" s="56">
        <v>0</v>
      </c>
      <c r="K9" s="56"/>
      <c r="L9" s="56">
        <v>0</v>
      </c>
      <c r="M9" s="56"/>
      <c r="N9" s="56">
        <v>0</v>
      </c>
      <c r="O9" s="56"/>
      <c r="P9" s="56">
        <v>0</v>
      </c>
      <c r="Q9" s="56"/>
      <c r="R9" s="56">
        <v>158060</v>
      </c>
      <c r="S9" s="56"/>
      <c r="T9" s="56">
        <v>11371</v>
      </c>
      <c r="U9" s="56"/>
      <c r="V9" s="56">
        <v>2038240264</v>
      </c>
      <c r="W9" s="56"/>
      <c r="X9" s="56">
        <v>1793166469.402</v>
      </c>
      <c r="Y9" s="105"/>
      <c r="Z9" s="143">
        <f>X9/'سرمایه گذاری ها'!$O$17</f>
        <v>1.0874022618638349E-2</v>
      </c>
    </row>
    <row r="10" spans="1:26" ht="21.75" thickBot="1" x14ac:dyDescent="0.6">
      <c r="A10" s="199" t="s">
        <v>63</v>
      </c>
      <c r="B10" s="199"/>
      <c r="C10" s="126"/>
      <c r="D10" s="144">
        <f>SUM(D9:D9)</f>
        <v>158060</v>
      </c>
      <c r="E10" s="144"/>
      <c r="F10" s="144">
        <f>SUM(F9:F9)</f>
        <v>2038240264</v>
      </c>
      <c r="G10" s="144"/>
      <c r="H10" s="144">
        <f>SUM(H9:H9)</f>
        <v>1905604046.8080001</v>
      </c>
      <c r="I10" s="144"/>
      <c r="J10" s="144">
        <f>SUM(J9:J9)</f>
        <v>0</v>
      </c>
      <c r="K10" s="144"/>
      <c r="L10" s="144">
        <f>SUM(L9:L9)</f>
        <v>0</v>
      </c>
      <c r="M10" s="144"/>
      <c r="N10" s="144">
        <f>SUM(N9:N9)</f>
        <v>0</v>
      </c>
      <c r="O10" s="144"/>
      <c r="P10" s="144">
        <f>SUM(P9:P9)</f>
        <v>0</v>
      </c>
      <c r="Q10" s="144"/>
      <c r="R10" s="144">
        <f>SUM(R9:R9)</f>
        <v>158060</v>
      </c>
      <c r="S10" s="144"/>
      <c r="T10" s="144"/>
      <c r="U10" s="144"/>
      <c r="V10" s="144">
        <f>SUM(V9:V9)</f>
        <v>2038240264</v>
      </c>
      <c r="W10" s="144"/>
      <c r="X10" s="144">
        <f>SUM(X9:X9)</f>
        <v>1793166469.402</v>
      </c>
      <c r="Y10" s="126"/>
      <c r="Z10" s="146">
        <f>SUM(Z9:Z9)</f>
        <v>1.0874022618638349E-2</v>
      </c>
    </row>
    <row r="11" spans="1:26" ht="15.75" thickTop="1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x14ac:dyDescent="0.2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7" customHeight="1" x14ac:dyDescent="0.25">
      <c r="A16" s="198">
        <v>4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3"/>
  <sheetViews>
    <sheetView rightToLeft="1" view="pageBreakPreview" topLeftCell="B3" zoomScale="80" zoomScaleNormal="70" zoomScaleSheetLayoutView="80" workbookViewId="0">
      <selection activeCell="P28" sqref="P28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2" t="s">
        <v>73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2:38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2:38" ht="39" x14ac:dyDescent="0.6">
      <c r="B4" s="202" t="s">
        <v>201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0" t="s">
        <v>146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4" t="s">
        <v>17</v>
      </c>
      <c r="C10" s="174" t="s">
        <v>17</v>
      </c>
      <c r="D10" s="174" t="s">
        <v>17</v>
      </c>
      <c r="E10" s="174" t="s">
        <v>17</v>
      </c>
      <c r="F10" s="174" t="s">
        <v>17</v>
      </c>
      <c r="G10" s="174" t="s">
        <v>17</v>
      </c>
      <c r="H10" s="174" t="s">
        <v>17</v>
      </c>
      <c r="I10" s="174" t="s">
        <v>17</v>
      </c>
      <c r="J10" s="174" t="s">
        <v>17</v>
      </c>
      <c r="K10" s="174" t="s">
        <v>17</v>
      </c>
      <c r="L10" s="174"/>
      <c r="M10" s="174"/>
      <c r="N10" s="174" t="s">
        <v>17</v>
      </c>
      <c r="P10" s="174" t="s">
        <v>200</v>
      </c>
      <c r="Q10" s="174" t="s">
        <v>2</v>
      </c>
      <c r="R10" s="174" t="s">
        <v>2</v>
      </c>
      <c r="S10" s="174" t="s">
        <v>2</v>
      </c>
      <c r="T10" s="174" t="s">
        <v>2</v>
      </c>
      <c r="V10" s="203" t="s">
        <v>3</v>
      </c>
      <c r="W10" s="174" t="s">
        <v>3</v>
      </c>
      <c r="X10" s="174" t="s">
        <v>3</v>
      </c>
      <c r="Y10" s="174" t="s">
        <v>3</v>
      </c>
      <c r="Z10" s="174" t="s">
        <v>3</v>
      </c>
      <c r="AA10" s="174" t="s">
        <v>3</v>
      </c>
      <c r="AB10" s="174" t="s">
        <v>3</v>
      </c>
      <c r="AD10" s="174" t="s">
        <v>202</v>
      </c>
      <c r="AE10" s="174" t="s">
        <v>4</v>
      </c>
      <c r="AF10" s="174" t="s">
        <v>4</v>
      </c>
      <c r="AG10" s="174" t="s">
        <v>4</v>
      </c>
      <c r="AH10" s="174" t="s">
        <v>4</v>
      </c>
      <c r="AI10" s="174" t="s">
        <v>4</v>
      </c>
      <c r="AJ10" s="174" t="s">
        <v>4</v>
      </c>
      <c r="AK10" s="174" t="s">
        <v>4</v>
      </c>
      <c r="AL10" s="174" t="s">
        <v>4</v>
      </c>
    </row>
    <row r="11" spans="2:38" s="13" customFormat="1" ht="45.75" customHeight="1" x14ac:dyDescent="0.6">
      <c r="B11" s="176" t="s">
        <v>18</v>
      </c>
      <c r="C11" s="15"/>
      <c r="D11" s="176" t="s">
        <v>19</v>
      </c>
      <c r="E11" s="15"/>
      <c r="F11" s="176" t="s">
        <v>20</v>
      </c>
      <c r="G11" s="15"/>
      <c r="H11" s="176" t="s">
        <v>21</v>
      </c>
      <c r="I11" s="15"/>
      <c r="J11" s="176" t="s">
        <v>68</v>
      </c>
      <c r="K11" s="15"/>
      <c r="L11" s="176" t="s">
        <v>23</v>
      </c>
      <c r="M11" s="100"/>
      <c r="N11" s="176" t="s">
        <v>16</v>
      </c>
      <c r="P11" s="176" t="s">
        <v>5</v>
      </c>
      <c r="Q11" s="15"/>
      <c r="R11" s="176" t="s">
        <v>6</v>
      </c>
      <c r="S11" s="15"/>
      <c r="T11" s="176" t="s">
        <v>7</v>
      </c>
      <c r="V11" s="206" t="s">
        <v>8</v>
      </c>
      <c r="W11" s="176" t="s">
        <v>8</v>
      </c>
      <c r="X11" s="176" t="s">
        <v>8</v>
      </c>
      <c r="Z11" s="176" t="s">
        <v>9</v>
      </c>
      <c r="AA11" s="176" t="s">
        <v>9</v>
      </c>
      <c r="AB11" s="176" t="s">
        <v>9</v>
      </c>
      <c r="AD11" s="176" t="s">
        <v>5</v>
      </c>
      <c r="AE11" s="15"/>
      <c r="AF11" s="176" t="s">
        <v>24</v>
      </c>
      <c r="AG11" s="15"/>
      <c r="AH11" s="176" t="s">
        <v>6</v>
      </c>
      <c r="AI11" s="15"/>
      <c r="AJ11" s="176" t="s">
        <v>7</v>
      </c>
      <c r="AK11" s="15"/>
      <c r="AL11" s="176" t="s">
        <v>11</v>
      </c>
    </row>
    <row r="12" spans="2:38" s="13" customFormat="1" ht="45.75" customHeight="1" x14ac:dyDescent="0.6">
      <c r="B12" s="177" t="s">
        <v>18</v>
      </c>
      <c r="C12" s="16"/>
      <c r="D12" s="177" t="s">
        <v>19</v>
      </c>
      <c r="E12" s="16"/>
      <c r="F12" s="177" t="s">
        <v>20</v>
      </c>
      <c r="G12" s="16"/>
      <c r="H12" s="177" t="s">
        <v>21</v>
      </c>
      <c r="I12" s="16"/>
      <c r="J12" s="177" t="s">
        <v>22</v>
      </c>
      <c r="K12" s="16"/>
      <c r="L12" s="177"/>
      <c r="M12" s="101"/>
      <c r="N12" s="177" t="s">
        <v>16</v>
      </c>
      <c r="P12" s="177" t="s">
        <v>5</v>
      </c>
      <c r="Q12" s="16"/>
      <c r="R12" s="177" t="s">
        <v>6</v>
      </c>
      <c r="S12" s="16"/>
      <c r="T12" s="177" t="s">
        <v>7</v>
      </c>
      <c r="V12" s="205" t="s">
        <v>5</v>
      </c>
      <c r="W12" s="16"/>
      <c r="X12" s="177" t="s">
        <v>6</v>
      </c>
      <c r="Z12" s="177" t="s">
        <v>5</v>
      </c>
      <c r="AA12" s="16"/>
      <c r="AB12" s="177" t="s">
        <v>12</v>
      </c>
      <c r="AD12" s="177" t="s">
        <v>5</v>
      </c>
      <c r="AE12" s="16"/>
      <c r="AF12" s="177" t="s">
        <v>24</v>
      </c>
      <c r="AG12" s="16"/>
      <c r="AH12" s="177" t="s">
        <v>6</v>
      </c>
      <c r="AI12" s="16"/>
      <c r="AJ12" s="177"/>
      <c r="AK12" s="16"/>
      <c r="AL12" s="177" t="s">
        <v>11</v>
      </c>
    </row>
    <row r="13" spans="2:38" ht="21.75" x14ac:dyDescent="0.6">
      <c r="B13" s="3" t="s">
        <v>158</v>
      </c>
      <c r="C13" s="12"/>
      <c r="D13" s="97" t="s">
        <v>72</v>
      </c>
      <c r="E13" s="97"/>
      <c r="F13" s="97" t="s">
        <v>72</v>
      </c>
      <c r="G13" s="97"/>
      <c r="H13" s="64" t="s">
        <v>151</v>
      </c>
      <c r="I13" s="64"/>
      <c r="J13" s="64" t="s">
        <v>159</v>
      </c>
      <c r="K13" s="64"/>
      <c r="L13" s="64">
        <v>0</v>
      </c>
      <c r="M13" s="64"/>
      <c r="N13" s="64">
        <v>0</v>
      </c>
      <c r="O13" s="64"/>
      <c r="P13" s="64">
        <v>24198</v>
      </c>
      <c r="Q13" s="92"/>
      <c r="R13" s="64">
        <v>14101084237</v>
      </c>
      <c r="S13" s="64"/>
      <c r="T13" s="64">
        <v>19598912533</v>
      </c>
      <c r="U13" s="64"/>
      <c r="V13" s="64">
        <v>0</v>
      </c>
      <c r="W13" s="64"/>
      <c r="X13" s="64">
        <v>0</v>
      </c>
      <c r="Y13" s="64"/>
      <c r="Z13" s="64">
        <v>0</v>
      </c>
      <c r="AA13" s="64"/>
      <c r="AB13" s="64">
        <v>0</v>
      </c>
      <c r="AC13" s="92"/>
      <c r="AD13" s="64">
        <v>24198</v>
      </c>
      <c r="AE13" s="64"/>
      <c r="AF13" s="64">
        <v>830280</v>
      </c>
      <c r="AG13" s="64"/>
      <c r="AH13" s="64">
        <v>14101084237</v>
      </c>
      <c r="AI13" s="92"/>
      <c r="AJ13" s="64">
        <v>20080190895</v>
      </c>
      <c r="AK13" s="92"/>
      <c r="AL13" s="93">
        <f>AJ13/'سرمایه گذاری ها'!$O$17</f>
        <v>0.1217692019702018</v>
      </c>
    </row>
    <row r="14" spans="2:38" ht="21.75" x14ac:dyDescent="0.6">
      <c r="B14" s="3" t="s">
        <v>147</v>
      </c>
      <c r="C14" s="12"/>
      <c r="D14" s="97" t="s">
        <v>72</v>
      </c>
      <c r="E14" s="97"/>
      <c r="F14" s="97" t="s">
        <v>72</v>
      </c>
      <c r="G14" s="97"/>
      <c r="H14" s="64" t="s">
        <v>148</v>
      </c>
      <c r="I14" s="64"/>
      <c r="J14" s="64" t="s">
        <v>149</v>
      </c>
      <c r="K14" s="64"/>
      <c r="L14" s="64">
        <v>0</v>
      </c>
      <c r="M14" s="64"/>
      <c r="N14" s="64">
        <v>0</v>
      </c>
      <c r="O14" s="64"/>
      <c r="P14" s="64">
        <v>24675</v>
      </c>
      <c r="Q14" s="92"/>
      <c r="R14" s="64">
        <v>12914410721</v>
      </c>
      <c r="S14" s="64"/>
      <c r="T14" s="64">
        <v>18929491239</v>
      </c>
      <c r="U14" s="64"/>
      <c r="V14" s="64">
        <v>0</v>
      </c>
      <c r="W14" s="64"/>
      <c r="X14" s="64">
        <v>0</v>
      </c>
      <c r="Y14" s="64"/>
      <c r="Z14" s="64">
        <v>0</v>
      </c>
      <c r="AA14" s="64"/>
      <c r="AB14" s="64">
        <v>0</v>
      </c>
      <c r="AC14" s="92"/>
      <c r="AD14" s="64">
        <v>24675</v>
      </c>
      <c r="AE14" s="64"/>
      <c r="AF14" s="64">
        <v>794920</v>
      </c>
      <c r="AG14" s="64"/>
      <c r="AH14" s="64">
        <v>12914410721</v>
      </c>
      <c r="AI14" s="92"/>
      <c r="AJ14" s="64">
        <v>19603985533</v>
      </c>
      <c r="AK14" s="92"/>
      <c r="AL14" s="93">
        <f>AJ14/'سرمایه گذاری ها'!$O$17</f>
        <v>0.11888142330276344</v>
      </c>
    </row>
    <row r="15" spans="2:38" ht="21.75" x14ac:dyDescent="0.6">
      <c r="B15" s="3" t="s">
        <v>153</v>
      </c>
      <c r="C15" s="12"/>
      <c r="D15" s="97" t="s">
        <v>72</v>
      </c>
      <c r="E15" s="97"/>
      <c r="F15" s="97" t="s">
        <v>72</v>
      </c>
      <c r="G15" s="97"/>
      <c r="H15" s="64" t="s">
        <v>154</v>
      </c>
      <c r="I15" s="64"/>
      <c r="J15" s="64" t="s">
        <v>155</v>
      </c>
      <c r="K15" s="64"/>
      <c r="L15" s="64">
        <v>0</v>
      </c>
      <c r="M15" s="64"/>
      <c r="N15" s="64">
        <v>0</v>
      </c>
      <c r="O15" s="64"/>
      <c r="P15" s="64">
        <v>20989</v>
      </c>
      <c r="Q15" s="92"/>
      <c r="R15" s="64">
        <v>12040351150</v>
      </c>
      <c r="S15" s="64"/>
      <c r="T15" s="64">
        <v>16853393581</v>
      </c>
      <c r="U15" s="64"/>
      <c r="V15" s="64">
        <v>0</v>
      </c>
      <c r="W15" s="64"/>
      <c r="X15" s="64">
        <v>0</v>
      </c>
      <c r="Y15" s="64"/>
      <c r="Z15" s="64">
        <v>0</v>
      </c>
      <c r="AA15" s="64"/>
      <c r="AB15" s="64">
        <v>0</v>
      </c>
      <c r="AC15" s="92"/>
      <c r="AD15" s="64">
        <v>20989</v>
      </c>
      <c r="AE15" s="64"/>
      <c r="AF15" s="64">
        <v>826850</v>
      </c>
      <c r="AG15" s="64"/>
      <c r="AH15" s="64">
        <v>12040351150</v>
      </c>
      <c r="AI15" s="92"/>
      <c r="AJ15" s="64">
        <v>17345318002</v>
      </c>
      <c r="AK15" s="92"/>
      <c r="AL15" s="93">
        <f>AJ15/'سرمایه گذاری ها'!$O$17</f>
        <v>0.10518453445324755</v>
      </c>
    </row>
    <row r="16" spans="2:38" ht="21.75" x14ac:dyDescent="0.6">
      <c r="B16" s="3" t="s">
        <v>150</v>
      </c>
      <c r="C16" s="12"/>
      <c r="D16" s="97" t="s">
        <v>72</v>
      </c>
      <c r="E16" s="97"/>
      <c r="F16" s="97" t="s">
        <v>72</v>
      </c>
      <c r="G16" s="97"/>
      <c r="H16" s="64" t="s">
        <v>151</v>
      </c>
      <c r="I16" s="64"/>
      <c r="J16" s="64" t="s">
        <v>152</v>
      </c>
      <c r="K16" s="64"/>
      <c r="L16" s="64">
        <v>0</v>
      </c>
      <c r="M16" s="64"/>
      <c r="N16" s="64">
        <v>0</v>
      </c>
      <c r="O16" s="64"/>
      <c r="P16" s="64">
        <v>18965</v>
      </c>
      <c r="Q16" s="92"/>
      <c r="R16" s="64">
        <v>10513750689</v>
      </c>
      <c r="S16" s="64"/>
      <c r="T16" s="64">
        <v>16282076804</v>
      </c>
      <c r="U16" s="64"/>
      <c r="V16" s="64">
        <v>0</v>
      </c>
      <c r="W16" s="64"/>
      <c r="X16" s="64">
        <v>0</v>
      </c>
      <c r="Y16" s="64"/>
      <c r="Z16" s="64">
        <v>0</v>
      </c>
      <c r="AA16" s="64"/>
      <c r="AB16" s="64">
        <v>0</v>
      </c>
      <c r="AC16" s="92"/>
      <c r="AD16" s="64">
        <v>18965</v>
      </c>
      <c r="AE16" s="64"/>
      <c r="AF16" s="64">
        <v>875240</v>
      </c>
      <c r="AG16" s="64"/>
      <c r="AH16" s="64">
        <v>10513750689</v>
      </c>
      <c r="AI16" s="92"/>
      <c r="AJ16" s="64">
        <v>16589900933</v>
      </c>
      <c r="AK16" s="92"/>
      <c r="AL16" s="93">
        <f>AJ16/'سرمایه گذاری ها'!$O$17</f>
        <v>0.10060357533150416</v>
      </c>
    </row>
    <row r="17" spans="1:81" ht="21.75" x14ac:dyDescent="0.6">
      <c r="B17" s="3" t="s">
        <v>156</v>
      </c>
      <c r="C17" s="12"/>
      <c r="D17" s="97" t="s">
        <v>72</v>
      </c>
      <c r="E17" s="97"/>
      <c r="F17" s="97" t="s">
        <v>72</v>
      </c>
      <c r="G17" s="97"/>
      <c r="H17" s="64" t="s">
        <v>151</v>
      </c>
      <c r="I17" s="64"/>
      <c r="J17" s="64" t="s">
        <v>157</v>
      </c>
      <c r="K17" s="64"/>
      <c r="L17" s="64">
        <v>0</v>
      </c>
      <c r="M17" s="64"/>
      <c r="N17" s="64">
        <v>0</v>
      </c>
      <c r="O17" s="64"/>
      <c r="P17" s="64">
        <v>13464</v>
      </c>
      <c r="Q17" s="92"/>
      <c r="R17" s="64">
        <v>7453236478</v>
      </c>
      <c r="S17" s="64"/>
      <c r="T17" s="64">
        <v>10505898389</v>
      </c>
      <c r="U17" s="64"/>
      <c r="V17" s="64">
        <v>0</v>
      </c>
      <c r="W17" s="64"/>
      <c r="X17" s="64">
        <v>0</v>
      </c>
      <c r="Y17" s="64"/>
      <c r="Z17" s="64">
        <v>0</v>
      </c>
      <c r="AA17" s="64"/>
      <c r="AB17" s="64">
        <v>0</v>
      </c>
      <c r="AC17" s="92"/>
      <c r="AD17" s="64">
        <v>13464</v>
      </c>
      <c r="AE17" s="64"/>
      <c r="AF17" s="64">
        <v>806160</v>
      </c>
      <c r="AG17" s="64"/>
      <c r="AH17" s="64">
        <v>7453236478</v>
      </c>
      <c r="AI17" s="92"/>
      <c r="AJ17" s="64">
        <v>10848236302</v>
      </c>
      <c r="AK17" s="92"/>
      <c r="AL17" s="93">
        <f>AJ17/'سرمایه گذاری ها'!$O$17</f>
        <v>6.5785284820556136E-2</v>
      </c>
    </row>
    <row r="18" spans="1:81" ht="21.75" x14ac:dyDescent="0.6">
      <c r="B18" s="3" t="s">
        <v>160</v>
      </c>
      <c r="C18" s="12"/>
      <c r="D18" s="97" t="s">
        <v>72</v>
      </c>
      <c r="E18" s="97"/>
      <c r="F18" s="97" t="s">
        <v>72</v>
      </c>
      <c r="G18" s="97"/>
      <c r="H18" s="64" t="s">
        <v>154</v>
      </c>
      <c r="I18" s="64"/>
      <c r="J18" s="64" t="s">
        <v>161</v>
      </c>
      <c r="K18" s="64"/>
      <c r="L18" s="64">
        <v>0</v>
      </c>
      <c r="M18" s="64"/>
      <c r="N18" s="64">
        <v>0</v>
      </c>
      <c r="O18" s="64"/>
      <c r="P18" s="64">
        <v>2957</v>
      </c>
      <c r="Q18" s="92"/>
      <c r="R18" s="64">
        <v>2013156123</v>
      </c>
      <c r="S18" s="64"/>
      <c r="T18" s="64">
        <v>2808184049</v>
      </c>
      <c r="U18" s="64"/>
      <c r="V18" s="64">
        <v>0</v>
      </c>
      <c r="W18" s="64"/>
      <c r="X18" s="64">
        <v>0</v>
      </c>
      <c r="Y18" s="64"/>
      <c r="Z18" s="64">
        <v>0</v>
      </c>
      <c r="AA18" s="64"/>
      <c r="AB18" s="64">
        <v>0</v>
      </c>
      <c r="AC18" s="92"/>
      <c r="AD18" s="64">
        <v>2957</v>
      </c>
      <c r="AE18" s="64"/>
      <c r="AF18" s="64">
        <v>977190</v>
      </c>
      <c r="AG18" s="64"/>
      <c r="AH18" s="64">
        <v>2013156123</v>
      </c>
      <c r="AI18" s="92"/>
      <c r="AJ18" s="64">
        <v>2887979636</v>
      </c>
      <c r="AK18" s="92"/>
      <c r="AL18" s="93">
        <f>AJ18/'سرمایه گذاری ها'!$O$17</f>
        <v>1.7513129104239716E-2</v>
      </c>
    </row>
    <row r="19" spans="1:81" ht="27" thickBot="1" x14ac:dyDescent="0.65">
      <c r="B19" s="201" t="s">
        <v>63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"/>
      <c r="P19" s="46">
        <f>SUM(P13:P18)</f>
        <v>105248</v>
      </c>
      <c r="Q19" s="19"/>
      <c r="R19" s="46">
        <f>SUM(R13:R18)</f>
        <v>59035989398</v>
      </c>
      <c r="S19" s="19"/>
      <c r="T19" s="46">
        <f>SUM(T13:T18)</f>
        <v>84977956595</v>
      </c>
      <c r="U19" s="19"/>
      <c r="V19" s="46">
        <f>SUM(V13:V18)</f>
        <v>0</v>
      </c>
      <c r="W19" s="19"/>
      <c r="X19" s="46">
        <f>SUM(X13:X18)</f>
        <v>0</v>
      </c>
      <c r="Y19" s="19"/>
      <c r="Z19" s="46">
        <f>SUM(Z13:Z18)</f>
        <v>0</v>
      </c>
      <c r="AA19" s="19"/>
      <c r="AB19" s="46">
        <f>SUM(AB13:AB18)</f>
        <v>0</v>
      </c>
      <c r="AC19" s="19"/>
      <c r="AD19" s="46">
        <f>SUM(AD13:AD18)</f>
        <v>105248</v>
      </c>
      <c r="AE19" s="47"/>
      <c r="AF19" s="46"/>
      <c r="AG19" s="19"/>
      <c r="AH19" s="46">
        <f>SUM(AH13:AH18)</f>
        <v>59035989398</v>
      </c>
      <c r="AI19" s="19"/>
      <c r="AJ19" s="46">
        <f>SUM(AJ13:AJ18)</f>
        <v>87355611301</v>
      </c>
      <c r="AK19" s="19"/>
      <c r="AL19" s="55">
        <f>SUM(AL13:AL18)</f>
        <v>0.5297371489825129</v>
      </c>
    </row>
    <row r="20" spans="1:81" ht="21" customHeight="1" thickTop="1" x14ac:dyDescent="0.6">
      <c r="V20"/>
      <c r="W20"/>
    </row>
    <row r="21" spans="1:81" x14ac:dyDescent="0.6">
      <c r="V21"/>
      <c r="W21"/>
    </row>
    <row r="22" spans="1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customHeight="1" x14ac:dyDescent="0.6">
      <c r="A26" s="204">
        <v>5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23" x14ac:dyDescent="0.6">
      <c r="V33"/>
      <c r="W33"/>
    </row>
  </sheetData>
  <sortState xmlns:xlrd2="http://schemas.microsoft.com/office/spreadsheetml/2017/richdata2" ref="B13:AJ18">
    <sortCondition descending="1" ref="AJ13:AJ18"/>
  </sortState>
  <mergeCells count="31">
    <mergeCell ref="A26:AN26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9:N19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M16" sqref="M16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7" t="s">
        <v>73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 x14ac:dyDescent="0.6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 x14ac:dyDescent="0.6">
      <c r="B4" s="207" t="s">
        <v>201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 x14ac:dyDescent="0.6"/>
    <row r="6" spans="2:28" s="2" customFormat="1" ht="30" x14ac:dyDescent="0.55000000000000004">
      <c r="B6" s="11" t="s">
        <v>181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0" t="s">
        <v>67</v>
      </c>
      <c r="D8" s="174" t="s">
        <v>202</v>
      </c>
      <c r="E8" s="174" t="s">
        <v>4</v>
      </c>
      <c r="F8" s="174" t="s">
        <v>4</v>
      </c>
      <c r="G8" s="174" t="s">
        <v>4</v>
      </c>
      <c r="H8" s="174" t="s">
        <v>4</v>
      </c>
      <c r="I8" s="174" t="s">
        <v>4</v>
      </c>
      <c r="J8" s="174" t="s">
        <v>4</v>
      </c>
      <c r="K8" s="174" t="s">
        <v>4</v>
      </c>
      <c r="L8" s="174" t="s">
        <v>4</v>
      </c>
      <c r="M8" s="174" t="s">
        <v>4</v>
      </c>
      <c r="N8" s="174" t="s">
        <v>4</v>
      </c>
    </row>
    <row r="9" spans="2:28" ht="30" x14ac:dyDescent="0.6">
      <c r="B9" s="210" t="s">
        <v>1</v>
      </c>
      <c r="D9" s="209" t="s">
        <v>5</v>
      </c>
      <c r="E9" s="17"/>
      <c r="F9" s="209" t="s">
        <v>25</v>
      </c>
      <c r="G9" s="17"/>
      <c r="H9" s="209" t="s">
        <v>26</v>
      </c>
      <c r="I9" s="17"/>
      <c r="J9" s="209" t="s">
        <v>27</v>
      </c>
      <c r="K9" s="17"/>
      <c r="L9" s="208" t="s">
        <v>28</v>
      </c>
      <c r="M9" s="17"/>
      <c r="N9" s="209" t="s">
        <v>29</v>
      </c>
    </row>
    <row r="10" spans="2:28" ht="30" x14ac:dyDescent="0.6">
      <c r="B10" s="78"/>
      <c r="D10" s="76"/>
      <c r="E10" s="77"/>
      <c r="F10" s="76"/>
      <c r="G10" s="77"/>
      <c r="H10" s="76"/>
      <c r="J10" s="65"/>
      <c r="L10" s="75"/>
      <c r="N10" s="10"/>
    </row>
    <row r="11" spans="2:28" ht="32.25" thickBot="1" x14ac:dyDescent="0.9">
      <c r="B11" s="165" t="s">
        <v>63</v>
      </c>
      <c r="D11" s="145"/>
      <c r="E11" s="67"/>
      <c r="F11" s="66"/>
      <c r="G11" s="67"/>
      <c r="H11" s="66"/>
      <c r="I11" s="68"/>
      <c r="J11" s="89"/>
      <c r="K11" s="68"/>
      <c r="L11" s="145"/>
      <c r="M11" s="68"/>
      <c r="N11" s="69"/>
    </row>
    <row r="12" spans="2:28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73">
        <v>6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L15" sqref="L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4" t="s">
        <v>73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2:20" ht="30" x14ac:dyDescent="0.55000000000000004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20" ht="30" x14ac:dyDescent="0.55000000000000004">
      <c r="B4" s="174" t="s">
        <v>201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182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5" t="s">
        <v>31</v>
      </c>
      <c r="D8" s="168" t="s">
        <v>200</v>
      </c>
      <c r="F8" s="168" t="s">
        <v>3</v>
      </c>
      <c r="G8" s="168" t="s">
        <v>3</v>
      </c>
      <c r="H8" s="168" t="s">
        <v>3</v>
      </c>
      <c r="J8" s="168" t="s">
        <v>202</v>
      </c>
      <c r="K8" s="168" t="s">
        <v>4</v>
      </c>
      <c r="L8" s="168" t="s">
        <v>4</v>
      </c>
    </row>
    <row r="9" spans="2:20" s="4" customFormat="1" x14ac:dyDescent="0.55000000000000004">
      <c r="B9" s="213" t="s">
        <v>31</v>
      </c>
      <c r="D9" s="208" t="s">
        <v>32</v>
      </c>
      <c r="F9" s="208" t="s">
        <v>33</v>
      </c>
      <c r="G9" s="26"/>
      <c r="H9" s="208" t="s">
        <v>34</v>
      </c>
      <c r="J9" s="208" t="s">
        <v>32</v>
      </c>
      <c r="K9" s="26"/>
      <c r="L9" s="212" t="s">
        <v>30</v>
      </c>
    </row>
    <row r="10" spans="2:20" s="4" customFormat="1" x14ac:dyDescent="0.55000000000000004">
      <c r="B10" s="3" t="s">
        <v>164</v>
      </c>
      <c r="C10" s="88"/>
      <c r="D10" s="88">
        <v>14962652288</v>
      </c>
      <c r="E10" s="88">
        <v>0</v>
      </c>
      <c r="F10" s="88">
        <v>338229253</v>
      </c>
      <c r="G10" s="88">
        <v>0</v>
      </c>
      <c r="H10" s="88">
        <v>0</v>
      </c>
      <c r="I10" s="88">
        <v>0</v>
      </c>
      <c r="J10" s="88">
        <f>D10+F10-H10</f>
        <v>15300881541</v>
      </c>
      <c r="K10" s="5"/>
      <c r="L10" s="29">
        <f>J10/'سرمایه گذاری ها'!$O$17</f>
        <v>9.2786774011799633E-2</v>
      </c>
      <c r="N10"/>
    </row>
    <row r="11" spans="2:20" s="4" customFormat="1" x14ac:dyDescent="0.55000000000000004">
      <c r="B11" s="3" t="s">
        <v>165</v>
      </c>
      <c r="C11" s="88"/>
      <c r="D11" s="88">
        <v>15064567093</v>
      </c>
      <c r="E11" s="88">
        <v>0</v>
      </c>
      <c r="F11" s="88">
        <v>342208809</v>
      </c>
      <c r="G11" s="88">
        <v>0</v>
      </c>
      <c r="H11" s="88">
        <v>0</v>
      </c>
      <c r="I11" s="88">
        <v>0</v>
      </c>
      <c r="J11" s="88">
        <f t="shared" ref="J11:J16" si="0">D11+F11-H11</f>
        <v>15406775902</v>
      </c>
      <c r="K11" s="5"/>
      <c r="L11" s="29">
        <f>J11/'سرمایه گذاری ها'!$O$17</f>
        <v>9.3428932838851689E-2</v>
      </c>
      <c r="N11"/>
    </row>
    <row r="12" spans="2:20" s="4" customFormat="1" x14ac:dyDescent="0.55000000000000004">
      <c r="B12" s="3" t="s">
        <v>166</v>
      </c>
      <c r="C12" s="88"/>
      <c r="D12" s="88">
        <v>14954488164</v>
      </c>
      <c r="E12" s="88">
        <v>0</v>
      </c>
      <c r="F12" s="88">
        <v>327199799</v>
      </c>
      <c r="G12" s="88">
        <v>0</v>
      </c>
      <c r="H12" s="88">
        <v>0</v>
      </c>
      <c r="I12" s="88">
        <v>0</v>
      </c>
      <c r="J12" s="88">
        <f t="shared" si="0"/>
        <v>15281687963</v>
      </c>
      <c r="K12" s="5"/>
      <c r="L12" s="29">
        <f>J12/'سرمایه گذاری ها'!$O$17</f>
        <v>9.2670381359546777E-2</v>
      </c>
      <c r="N12"/>
    </row>
    <row r="13" spans="2:20" s="4" customFormat="1" x14ac:dyDescent="0.55000000000000004">
      <c r="B13" s="3" t="s">
        <v>167</v>
      </c>
      <c r="C13" s="88"/>
      <c r="D13" s="88">
        <v>29321491732</v>
      </c>
      <c r="E13" s="88"/>
      <c r="F13" s="88">
        <v>439515923</v>
      </c>
      <c r="G13" s="88"/>
      <c r="H13" s="88">
        <v>0</v>
      </c>
      <c r="I13" s="88">
        <v>0</v>
      </c>
      <c r="J13" s="88">
        <f t="shared" si="0"/>
        <v>29761007655</v>
      </c>
      <c r="K13" s="5"/>
      <c r="L13" s="29">
        <f>J13/'سرمایه گذاری ها'!$O$17</f>
        <v>0.18047508467067375</v>
      </c>
      <c r="N13"/>
    </row>
    <row r="14" spans="2:20" s="4" customFormat="1" x14ac:dyDescent="0.55000000000000004">
      <c r="B14" s="3" t="s">
        <v>163</v>
      </c>
      <c r="C14" s="88"/>
      <c r="D14" s="88">
        <v>2718197</v>
      </c>
      <c r="E14" s="88">
        <v>0</v>
      </c>
      <c r="F14" s="88">
        <v>34826</v>
      </c>
      <c r="G14" s="88">
        <v>0</v>
      </c>
      <c r="H14" s="88">
        <v>0</v>
      </c>
      <c r="I14" s="88">
        <v>0</v>
      </c>
      <c r="J14" s="88">
        <f t="shared" si="0"/>
        <v>2753023</v>
      </c>
      <c r="K14" s="5"/>
      <c r="L14" s="29">
        <f>J14/'سرمایه گذاری ها'!$O$17</f>
        <v>1.6694732409096993E-5</v>
      </c>
      <c r="N14"/>
    </row>
    <row r="15" spans="2:20" s="4" customFormat="1" x14ac:dyDescent="0.55000000000000004">
      <c r="B15" s="3" t="s">
        <v>168</v>
      </c>
      <c r="C15" s="88"/>
      <c r="D15" s="88">
        <v>1688635</v>
      </c>
      <c r="E15" s="88">
        <v>0</v>
      </c>
      <c r="F15" s="88">
        <v>6416</v>
      </c>
      <c r="G15" s="88">
        <v>0</v>
      </c>
      <c r="H15" s="88">
        <v>0</v>
      </c>
      <c r="I15" s="88">
        <v>0</v>
      </c>
      <c r="J15" s="88">
        <f t="shared" si="0"/>
        <v>1695051</v>
      </c>
      <c r="K15" s="5"/>
      <c r="L15" s="29">
        <f>J15/'سرمایه گذاری ها'!$O$17</f>
        <v>1.0279036123117123E-5</v>
      </c>
      <c r="N15"/>
    </row>
    <row r="16" spans="2:20" s="4" customFormat="1" x14ac:dyDescent="0.55000000000000004">
      <c r="B16" s="3" t="s">
        <v>169</v>
      </c>
      <c r="C16" s="88"/>
      <c r="D16" s="88">
        <v>111950</v>
      </c>
      <c r="E16" s="88"/>
      <c r="F16" s="88">
        <v>473</v>
      </c>
      <c r="G16" s="88"/>
      <c r="H16" s="88">
        <v>0</v>
      </c>
      <c r="I16" s="88">
        <v>0</v>
      </c>
      <c r="J16" s="88">
        <f t="shared" si="0"/>
        <v>112423</v>
      </c>
      <c r="K16" s="5"/>
      <c r="L16" s="29">
        <f>J16/'سرمایه گذاری ها'!$O$17</f>
        <v>6.8174944474779591E-7</v>
      </c>
      <c r="N16"/>
    </row>
    <row r="17" spans="1:14" ht="27" thickBot="1" x14ac:dyDescent="0.6">
      <c r="B17" s="45" t="s">
        <v>63</v>
      </c>
      <c r="C17" s="46"/>
      <c r="D17" s="46">
        <f t="shared" ref="D17:J17" si="1">SUM(D10:D16)</f>
        <v>74307718059</v>
      </c>
      <c r="E17" s="46">
        <f t="shared" si="1"/>
        <v>0</v>
      </c>
      <c r="F17" s="46">
        <f t="shared" si="1"/>
        <v>1447195499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75754913558</v>
      </c>
      <c r="K17" s="55"/>
      <c r="L17" s="55">
        <f>SUM(L10:L16)</f>
        <v>0.45938882839884881</v>
      </c>
      <c r="N17"/>
    </row>
    <row r="18" spans="1:14" ht="27" customHeight="1" thickTop="1" x14ac:dyDescent="0.55000000000000004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N18"/>
    </row>
    <row r="19" spans="1:14" x14ac:dyDescent="0.55000000000000004">
      <c r="D19" s="88"/>
      <c r="E19" s="88"/>
      <c r="F19" s="88"/>
      <c r="G19" s="88"/>
      <c r="H19" s="88"/>
      <c r="I19" s="88"/>
      <c r="J19" s="88"/>
      <c r="N19"/>
    </row>
    <row r="20" spans="1:14" x14ac:dyDescent="0.55000000000000004">
      <c r="D20"/>
      <c r="N20"/>
    </row>
    <row r="21" spans="1:14" x14ac:dyDescent="0.55000000000000004">
      <c r="A21" s="211">
        <v>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4" t="s">
        <v>73</v>
      </c>
      <c r="C2" s="174"/>
      <c r="D2" s="174"/>
      <c r="E2" s="174"/>
      <c r="F2" s="174"/>
      <c r="G2" s="174"/>
      <c r="H2" s="174"/>
      <c r="I2" s="174"/>
      <c r="J2" s="174"/>
    </row>
    <row r="3" spans="2:30" ht="26.25" customHeight="1" x14ac:dyDescent="0.55000000000000004">
      <c r="B3" s="174" t="s">
        <v>35</v>
      </c>
      <c r="C3" s="174"/>
      <c r="D3" s="174"/>
      <c r="E3" s="174"/>
      <c r="F3" s="174"/>
      <c r="G3" s="174"/>
      <c r="H3" s="174"/>
      <c r="I3" s="174"/>
      <c r="J3" s="174"/>
    </row>
    <row r="4" spans="2:30" ht="26.25" customHeight="1" x14ac:dyDescent="0.55000000000000004">
      <c r="B4" s="174" t="s">
        <v>201</v>
      </c>
      <c r="C4" s="174"/>
      <c r="D4" s="174"/>
      <c r="E4" s="174"/>
      <c r="F4" s="174"/>
      <c r="G4" s="174"/>
      <c r="H4" s="174"/>
      <c r="I4" s="174"/>
      <c r="J4" s="174"/>
    </row>
    <row r="5" spans="2:30" ht="26.25" customHeight="1" x14ac:dyDescent="0.55000000000000004"/>
    <row r="6" spans="2:30" ht="26.25" customHeight="1" x14ac:dyDescent="0.55000000000000004">
      <c r="B6" s="11" t="s">
        <v>183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4" t="s">
        <v>39</v>
      </c>
      <c r="C8" s="27"/>
      <c r="D8" s="103" t="s">
        <v>93</v>
      </c>
      <c r="E8" s="27"/>
      <c r="F8" s="214" t="s">
        <v>32</v>
      </c>
      <c r="G8" s="27"/>
      <c r="H8" s="214" t="s">
        <v>55</v>
      </c>
      <c r="I8" s="27"/>
      <c r="J8" s="214" t="s">
        <v>11</v>
      </c>
    </row>
    <row r="9" spans="2:30" s="4" customFormat="1" ht="26.25" customHeight="1" x14ac:dyDescent="0.55000000000000004">
      <c r="B9" s="4" t="s">
        <v>96</v>
      </c>
      <c r="D9" s="117" t="s">
        <v>97</v>
      </c>
      <c r="F9" s="56">
        <f>'درآمد سرمایه‌گذاری در اوراق '!J15</f>
        <v>2377654706</v>
      </c>
      <c r="H9" s="120">
        <f>F9/$F$15</f>
        <v>0.69941452491202916</v>
      </c>
      <c r="I9" s="5"/>
      <c r="J9" s="120">
        <f>F9/'سرمایه گذاری ها'!$O$17</f>
        <v>1.4418444407438728E-2</v>
      </c>
    </row>
    <row r="10" spans="2:30" s="4" customFormat="1" ht="26.25" customHeight="1" x14ac:dyDescent="0.55000000000000004">
      <c r="B10" s="4" t="s">
        <v>94</v>
      </c>
      <c r="D10" s="117" t="s">
        <v>198</v>
      </c>
      <c r="F10" s="56">
        <f>'درآمد سپرده بانکی'!D17</f>
        <v>1132195499</v>
      </c>
      <c r="H10" s="120">
        <f>F10/$F$15</f>
        <v>0.33304835014198347</v>
      </c>
      <c r="I10" s="5"/>
      <c r="J10" s="120">
        <f>F10/'سرمایه گذاری ها'!$O$17</f>
        <v>6.8657983934711205E-3</v>
      </c>
    </row>
    <row r="11" spans="2:30" s="4" customFormat="1" ht="26.25" customHeight="1" x14ac:dyDescent="0.55000000000000004">
      <c r="B11" s="4" t="s">
        <v>62</v>
      </c>
      <c r="D11" s="117" t="s">
        <v>199</v>
      </c>
      <c r="F11" s="56">
        <f>'سایر درآمدها'!F11</f>
        <v>2080263</v>
      </c>
      <c r="H11" s="120">
        <f>F11/$F$15</f>
        <v>6.1193332831948753E-4</v>
      </c>
      <c r="I11" s="5"/>
      <c r="J11" s="120">
        <f>F11/'سرمایه گذاری ها'!$O$17</f>
        <v>1.2615017791549631E-5</v>
      </c>
    </row>
    <row r="12" spans="2:30" s="4" customFormat="1" ht="26.25" customHeight="1" x14ac:dyDescent="0.55000000000000004">
      <c r="B12" s="4" t="s">
        <v>98</v>
      </c>
      <c r="D12" s="117" t="s">
        <v>196</v>
      </c>
      <c r="F12" s="56">
        <f>'سرمایه‌گذاری در سهام'!J11</f>
        <v>0</v>
      </c>
      <c r="H12" s="120">
        <f>F12/$F$15</f>
        <v>0</v>
      </c>
      <c r="I12" s="5"/>
      <c r="J12" s="120">
        <f>F12/'سرمایه گذاری ها'!$O$17</f>
        <v>0</v>
      </c>
    </row>
    <row r="13" spans="2:30" s="4" customFormat="1" ht="26.25" customHeight="1" x14ac:dyDescent="0.55000000000000004">
      <c r="B13" s="4" t="s">
        <v>95</v>
      </c>
      <c r="D13" s="117" t="s">
        <v>197</v>
      </c>
      <c r="F13" s="56">
        <f>'درآمد سرمایه گذاری در صندوق'!I10</f>
        <v>-112437576</v>
      </c>
      <c r="H13" s="120">
        <f>F13/$F$15</f>
        <v>-3.3074808382332101E-2</v>
      </c>
      <c r="I13" s="5"/>
      <c r="J13" s="120">
        <f>F13/'سرمایه گذاری ها'!$O$17</f>
        <v>-6.8183783573457478E-4</v>
      </c>
    </row>
    <row r="14" spans="2:30" s="4" customFormat="1" ht="26.25" customHeight="1" x14ac:dyDescent="0.55000000000000004">
      <c r="F14" s="56"/>
      <c r="H14" s="119"/>
      <c r="I14" s="5"/>
      <c r="J14" s="120"/>
    </row>
    <row r="15" spans="2:30" ht="24.75" thickBot="1" x14ac:dyDescent="0.65">
      <c r="B15" s="22" t="s">
        <v>63</v>
      </c>
      <c r="D15" s="22"/>
      <c r="F15" s="57">
        <f>SUM(F9:F14)</f>
        <v>3399492892</v>
      </c>
      <c r="G15" s="18"/>
      <c r="H15" s="118">
        <f>SUM(H9:H14)</f>
        <v>0.99999999999999989</v>
      </c>
      <c r="I15" s="44"/>
      <c r="J15" s="121">
        <f>SUM(J9:J14)</f>
        <v>2.0615019982966821E-2</v>
      </c>
    </row>
    <row r="16" spans="2:30" ht="21.75" thickTop="1" x14ac:dyDescent="0.55000000000000004">
      <c r="F16" s="3"/>
    </row>
    <row r="20" spans="1:12" ht="26.25" customHeight="1" x14ac:dyDescent="0.55000000000000004">
      <c r="A20" s="173">
        <v>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2026-06-13T08:09:23Z</dcterms:modified>
</cp:coreProperties>
</file>