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5\فروردین\پایدار\"/>
    </mc:Choice>
  </mc:AlternateContent>
  <xr:revisionPtr revIDLastSave="0" documentId="13_ncr:1_{735C5C80-6E17-4620-BF29-918274A021D3}" xr6:coauthVersionLast="47" xr6:coauthVersionMax="47" xr10:uidLastSave="{00000000-0000-0000-0000-000000000000}"/>
  <bookViews>
    <workbookView xWindow="-120" yWindow="-120" windowWidth="29040" windowHeight="15840" firstSheet="15" activeTab="21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واحدهای صندوق" sheetId="19" r:id="rId5"/>
    <sheet name="اوراق " sheetId="3" r:id="rId6"/>
    <sheet name="تعدیل قیمت" sheetId="4" r:id="rId7"/>
    <sheet name="سپرده" sheetId="6" r:id="rId8"/>
    <sheet name="درآمدها" sheetId="15" r:id="rId9"/>
    <sheet name="سرمایه‌گذاری در سهام" sheetId="11" r:id="rId10"/>
    <sheet name="درآمد سرمایه گذاری در صندوق" sheetId="20" r:id="rId11"/>
    <sheet name="درآمد سرمایه‌گذاری در اوراق " sheetId="12" r:id="rId12"/>
    <sheet name="مبالغ تخصیصی اوراق" sheetId="21" r:id="rId13"/>
    <sheet name="درآمد سپرده بانکی" sheetId="13" r:id="rId14"/>
    <sheet name="سایر درآمدها" sheetId="14" r:id="rId15"/>
    <sheet name="درآمد سود سهام" sheetId="8" r:id="rId16"/>
    <sheet name="درآمد سود صندوق" sheetId="22" r:id="rId17"/>
    <sheet name="سود اوراق بهادار" sheetId="23" r:id="rId18"/>
    <sheet name="سود سپرده بانکی" sheetId="7" r:id="rId19"/>
    <sheet name="درآمد ناشی از فروش" sheetId="10" r:id="rId20"/>
    <sheet name="درآمد اعمال اختیار" sheetId="24" r:id="rId21"/>
    <sheet name="درآمد ناشی از تغییر قیمت اوراق" sheetId="9" r:id="rId22"/>
  </sheets>
  <definedNames>
    <definedName name="_xlnm._FilterDatabase" localSheetId="7" hidden="1">سپرده!$B$10:$J$16</definedName>
    <definedName name="_xlnm._FilterDatabase" localSheetId="1" hidden="1">'سرمایه گذاری ها'!$E$12:$Q$14</definedName>
    <definedName name="_xlnm._FilterDatabase" localSheetId="2" hidden="1">سهام!$C$11:$AA$11</definedName>
    <definedName name="_xlnm.Print_Area" localSheetId="13">'درآمد سپرده بانکی'!$A$1:$L$20</definedName>
    <definedName name="_xlnm.Print_Area" localSheetId="11">'درآمد سرمایه‌گذاری در اوراق '!$A$1:$U$21</definedName>
    <definedName name="_xlnm.Print_Area" localSheetId="15">'درآمد سود سهام'!$A$1:$U$15</definedName>
    <definedName name="_xlnm.Print_Area" localSheetId="21">'درآمد ناشی از تغییر قیمت اوراق'!$A$1:$S$19</definedName>
    <definedName name="_xlnm.Print_Area" localSheetId="19">'درآمد ناشی از فروش'!$A$1:$T$13</definedName>
    <definedName name="_xlnm.Print_Area" localSheetId="8">درآمدها!$A$1:$L$22</definedName>
    <definedName name="_xlnm.Print_Area" localSheetId="14">'سایر درآمدها'!$A$1:$F$20</definedName>
    <definedName name="_xlnm.Print_Area" localSheetId="1">'سرمایه گذاری ها'!$A$1:$S$22</definedName>
    <definedName name="_xlnm.Print_Area" localSheetId="18">'سود سپرده بانکی'!$A$1:$O$20</definedName>
    <definedName name="_xlnm.Print_Area" localSheetId="2">سهام!$A$1:$AA$14</definedName>
    <definedName name="_xlnm.Print_Area" localSheetId="0">'صفحه اول 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3" l="1"/>
  <c r="C11" i="10"/>
  <c r="E11" i="10"/>
  <c r="G11" i="10"/>
  <c r="I11" i="10"/>
  <c r="K11" i="10"/>
  <c r="M11" i="10"/>
  <c r="O11" i="10"/>
  <c r="Q11" i="10"/>
  <c r="H12" i="7"/>
  <c r="N11" i="7"/>
  <c r="N12" i="7"/>
  <c r="N13" i="7"/>
  <c r="N14" i="7"/>
  <c r="N15" i="7"/>
  <c r="N16" i="7"/>
  <c r="N10" i="7"/>
  <c r="H11" i="7"/>
  <c r="H13" i="7"/>
  <c r="H14" i="7"/>
  <c r="H15" i="7"/>
  <c r="H16" i="7"/>
  <c r="H10" i="7"/>
  <c r="J11" i="6"/>
  <c r="J12" i="6"/>
  <c r="J13" i="6"/>
  <c r="J14" i="6"/>
  <c r="J15" i="6"/>
  <c r="J16" i="6"/>
  <c r="J10" i="6"/>
  <c r="J17" i="7"/>
  <c r="X10" i="19" l="1"/>
  <c r="D17" i="6"/>
  <c r="E17" i="6"/>
  <c r="F17" i="6"/>
  <c r="G17" i="6"/>
  <c r="H17" i="6"/>
  <c r="I17" i="6"/>
  <c r="J17" i="6"/>
  <c r="P17" i="9" l="1"/>
  <c r="R17" i="9"/>
  <c r="D17" i="9"/>
  <c r="F10" i="19"/>
  <c r="E12" i="1"/>
  <c r="G11" i="8"/>
  <c r="I11" i="8"/>
  <c r="K11" i="8"/>
  <c r="M11" i="8"/>
  <c r="O11" i="8"/>
  <c r="Q11" i="8"/>
  <c r="S11" i="8"/>
  <c r="R10" i="19"/>
  <c r="D17" i="13" l="1"/>
  <c r="F10" i="15" s="1"/>
  <c r="N15" i="12"/>
  <c r="P15" i="12"/>
  <c r="R15" i="12"/>
  <c r="F12" i="15"/>
  <c r="P10" i="19"/>
  <c r="K14" i="16" s="1"/>
  <c r="V10" i="19"/>
  <c r="M14" i="16" s="1"/>
  <c r="O14" i="16"/>
  <c r="AH19" i="3"/>
  <c r="AJ19" i="3"/>
  <c r="K12" i="1"/>
  <c r="O12" i="1"/>
  <c r="Q12" i="1"/>
  <c r="S12" i="1"/>
  <c r="W12" i="1"/>
  <c r="Y12" i="1"/>
  <c r="N17" i="7"/>
  <c r="F15" i="12"/>
  <c r="J15" i="12"/>
  <c r="F9" i="15" s="1"/>
  <c r="L15" i="12"/>
  <c r="P19" i="3"/>
  <c r="R19" i="3"/>
  <c r="T19" i="3"/>
  <c r="AD19" i="3"/>
  <c r="D10" i="19"/>
  <c r="H10" i="19"/>
  <c r="G14" i="16" s="1"/>
  <c r="N10" i="19"/>
  <c r="J10" i="19"/>
  <c r="L10" i="19"/>
  <c r="I14" i="16" s="1"/>
  <c r="G12" i="1"/>
  <c r="I12" i="1"/>
  <c r="M12" i="1"/>
  <c r="I15" i="16" s="1"/>
  <c r="E14" i="16"/>
  <c r="F13" i="15"/>
  <c r="V19" i="3"/>
  <c r="X19" i="3"/>
  <c r="Z19" i="3"/>
  <c r="AB19" i="3"/>
  <c r="C16" i="18"/>
  <c r="C13" i="18"/>
  <c r="D17" i="7"/>
  <c r="L17" i="7"/>
  <c r="F11" i="14"/>
  <c r="F11" i="15" s="1"/>
  <c r="D15" i="12"/>
  <c r="H15" i="12"/>
  <c r="D11" i="14"/>
  <c r="F17" i="9"/>
  <c r="H17" i="9"/>
  <c r="J17" i="9"/>
  <c r="L17" i="9"/>
  <c r="N17" i="9"/>
  <c r="F17" i="7"/>
  <c r="H17" i="7"/>
  <c r="F15" i="15" l="1"/>
  <c r="H11" i="15" s="1"/>
  <c r="H12" i="15" l="1"/>
  <c r="H10" i="15"/>
  <c r="H13" i="15"/>
  <c r="H9" i="1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5" i="16"/>
  <c r="O15" i="16"/>
  <c r="E15" i="16"/>
  <c r="G15" i="16"/>
  <c r="O17" i="16" l="1"/>
  <c r="AA11" i="1" s="1"/>
  <c r="E17" i="16"/>
  <c r="G17" i="16"/>
  <c r="M17" i="16"/>
  <c r="K15" i="16"/>
  <c r="K17" i="16" s="1"/>
  <c r="Q17" i="16" l="1"/>
  <c r="Q14" i="16"/>
  <c r="Q13" i="16"/>
  <c r="Z9" i="19"/>
  <c r="Z10" i="19" s="1"/>
  <c r="AL17" i="3"/>
  <c r="AL18" i="3"/>
  <c r="AL14" i="3"/>
  <c r="AL15" i="3"/>
  <c r="AL16" i="3"/>
  <c r="J9" i="15"/>
  <c r="L12" i="6"/>
  <c r="Q15" i="16"/>
  <c r="L10" i="6"/>
  <c r="L11" i="6"/>
  <c r="L14" i="6"/>
  <c r="L16" i="6"/>
  <c r="L15" i="6"/>
  <c r="L13" i="6"/>
  <c r="AL13" i="3"/>
  <c r="J12" i="15"/>
  <c r="J11" i="15"/>
  <c r="J13" i="15"/>
  <c r="Q12" i="16"/>
  <c r="J10" i="15"/>
  <c r="J15" i="15" l="1"/>
  <c r="L17" i="6"/>
  <c r="AA12" i="1"/>
  <c r="AL19" i="3"/>
  <c r="E15" i="12"/>
  <c r="G15" i="12"/>
  <c r="I15" i="12"/>
  <c r="K15" i="12"/>
  <c r="M15" i="12"/>
  <c r="O15" i="12"/>
  <c r="Q15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<sst xmlns="http://schemas.openxmlformats.org/spreadsheetml/2006/main" count="662" uniqueCount="203">
  <si>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</si>
  <si>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</si>
  <si>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</si>
  <si>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</si>
  <si>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</si>
  <si>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</si>
  <si>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</si>
  <si>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</si>
  <si>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</si>
  <si>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</si>
  <si>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</si>
  <si>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</si>
  <si>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</si>
  <si>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</si>
  <si>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</si>
  <si>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</si>
  <si>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</si>
  <si>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</si>
  <si>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</si>
  <si>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</si>
  <si>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</si>
  <si>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</si>
  <si>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</si>
  <si>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</si>
  <si>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</si>
  <si>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</si>
  <si>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</si>
  <si>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</si>
  <si>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</si>
  <si>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</si>
  <si>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</si>
  <si>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</si>
  <si>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</si>
  <si>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</si>
  <si>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</si>
  <si>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</si>
  <si>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</si>
  <si>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</si>
  <si>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</si>
  <si>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</si>
  <si>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</si>
  <si>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</si>
  <si>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</si>
  <si>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</si>
  <si>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</si>
  <si>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</si>
  <si>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</si>
  <si>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</si>
  <si>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</si>
  <si>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</si>
  <si>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</si>
  <si>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</si>
  <si>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</si>
  <si>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</si>
  <si>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</si>
  <si>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</si>
  <si>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</si>
  <si>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</si>
  <si>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</si>
  <si>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</si>
  <si>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</si>
  <si>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</si>
  <si>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</si>
  <si>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</si>
  <si>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</si>
  <si>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</si>
  <si>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</si>
  <si>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</si>
  <si>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</si>
  <si>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</si>
  <si>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</si>
  <si>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</si>
  <si>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بله</t>
  </si>
  <si>
    <t>صندوق سرمایه‌گذاری مشترک گنجینه الماس پایدار</t>
  </si>
  <si>
    <t>تنزیل سود بانک</t>
  </si>
  <si>
    <t>سپرده های بانکی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</si>
  <si>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</si>
  <si>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</si>
  <si>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</si>
  <si>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</si>
  <si>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</si>
  <si>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</si>
  <si>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</si>
  <si>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</si>
  <si>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</si>
  <si>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</si>
  <si>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</si>
  <si>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</si>
  <si>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</si>
  <si>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</si>
  <si>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</si>
  <si>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</si>
  <si>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</si>
  <si>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</si>
  <si>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</si>
  <si>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</si>
  <si>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</si>
  <si>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</si>
  <si>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</si>
  <si>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</si>
  <si>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</si>
  <si>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</si>
  <si>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</si>
  <si>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</si>
  <si>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</si>
  <si>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</si>
  <si>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</si>
  <si>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</si>
  <si>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</si>
  <si>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</si>
  <si>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</si>
  <si>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</si>
  <si>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</si>
  <si>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</si>
  <si>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</si>
  <si>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</si>
  <si>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</si>
  <si>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</si>
  <si>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</si>
  <si>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</si>
  <si>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</si>
  <si>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</si>
  <si>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</si>
  <si>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</si>
  <si>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</si>
  <si>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</si>
  <si>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</si>
  <si>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</si>
  <si>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</si>
  <si>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</si>
  <si>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</si>
  <si>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</si>
  <si>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</si>
  <si>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</si>
  <si>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</si>
  <si>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</si>
  <si>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</si>
  <si>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</si>
  <si>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</si>
  <si>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</si>
  <si>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</si>
  <si>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</si>
  <si>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</si>
  <si>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</si>
  <si>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</si>
  <si>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1-1- سرمایه گذاری در سهام و حق تقدم سهام</t>
  </si>
  <si>
    <t>3-1- سرمایه گذاری در اوراق بهادار با درآمد ثابت یا علل الحساب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</si>
  <si>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</si>
  <si>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</si>
  <si>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</si>
  <si>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</si>
  <si>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</si>
  <si>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</si>
  <si>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</si>
  <si>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</si>
  <si>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</si>
  <si>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 خزانه-م13بودجه02-051021</t>
  </si>
  <si>
    <t>1405/10/21</t>
  </si>
  <si>
    <t>اسناد خزانه-م12بودجه02-050916</t>
  </si>
  <si>
    <t>1405/09/16</t>
  </si>
  <si>
    <t>اسنادخزانه-م1بودجه02-050325</t>
  </si>
  <si>
    <t>1405/03/25</t>
  </si>
  <si>
    <t>صندوق س. گنجینه ارمغان الماس-س</t>
  </si>
  <si>
    <t xml:space="preserve">سپرده بانک آینده </t>
  </si>
  <si>
    <t xml:space="preserve">سپرده  بانک گردشگری </t>
  </si>
  <si>
    <t xml:space="preserve">سپرده موسسه اعتباری ملل  </t>
  </si>
  <si>
    <t xml:space="preserve">سپرده  بانک پاسارگاد  </t>
  </si>
  <si>
    <t xml:space="preserve">سپرده  بانک خاورمیانه   </t>
  </si>
  <si>
    <t xml:space="preserve">سپرده بانک پارسیان  </t>
  </si>
  <si>
    <t xml:space="preserve">سپرده بانک توسعه تعاون   </t>
  </si>
  <si>
    <t xml:space="preserve"> موسسه اعتباری ملل </t>
  </si>
  <si>
    <t xml:space="preserve"> بانک گردشگری </t>
  </si>
  <si>
    <t xml:space="preserve"> بانک پاسارگاد </t>
  </si>
  <si>
    <t xml:space="preserve"> بانک خاورمیانه </t>
  </si>
  <si>
    <t xml:space="preserve"> بانک آینده </t>
  </si>
  <si>
    <t xml:space="preserve"> بانک پارسیان </t>
  </si>
  <si>
    <t xml:space="preserve"> بانک توسعه تعاون </t>
  </si>
  <si>
    <t xml:space="preserve">  بانک توسعه تعاون </t>
  </si>
  <si>
    <t xml:space="preserve">  بانک پارسیان </t>
  </si>
  <si>
    <t>سرمایه گذاری در اوراق مشتقه</t>
  </si>
  <si>
    <t>-2-1</t>
  </si>
  <si>
    <t xml:space="preserve"> اوراق بهاداری که ارزش آنها در تاریخ گزارش تعدیل شده اند</t>
  </si>
  <si>
    <t>4-1- سرمایه گذاری در سپرده های بانکی</t>
  </si>
  <si>
    <t>2. درآمد حاصل از سرمایه گذاری ها</t>
  </si>
  <si>
    <t>1-2- درآمد حاصل سرمایه گذاری در سهام و حق تقدم</t>
  </si>
  <si>
    <t xml:space="preserve">2-2- درآمد حاصل از سرمایه گذاری در واحدهای صندوق: </t>
  </si>
  <si>
    <t>3-2- درآمد حاصل از سرمایه گذاری در اوراق بهادار با درآمد ثابت</t>
  </si>
  <si>
    <t>1-3-2</t>
  </si>
  <si>
    <t>4-2- درآمد حاصل از سپرده های بانکی</t>
  </si>
  <si>
    <t>5-2-  سایر درآمدها</t>
  </si>
  <si>
    <t xml:space="preserve"> درآمد حاصل از سود سهام</t>
  </si>
  <si>
    <t xml:space="preserve"> سود اوراق بهادار با درآمد ثابت</t>
  </si>
  <si>
    <t xml:space="preserve"> سود سپرده بانکی</t>
  </si>
  <si>
    <t>سود(زیان)حاصل از فروش اوراق بهادار</t>
  </si>
  <si>
    <t xml:space="preserve"> سود (زیان) ناشی از اعمال اختیار معامله سهام</t>
  </si>
  <si>
    <t xml:space="preserve"> درآمد ناشی از تغییر قیمت اوراق بهادار</t>
  </si>
  <si>
    <t>1-2</t>
  </si>
  <si>
    <t>2-2</t>
  </si>
  <si>
    <t>4-2</t>
  </si>
  <si>
    <t>5-2</t>
  </si>
  <si>
    <t>1404/12/29</t>
  </si>
  <si>
    <t>برای ماه منتهی به 1405/01/31</t>
  </si>
  <si>
    <t>1405/01/31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</si>
</sst>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2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  <font>
      <b/>
      <sz val="11"/>
      <color rgb="FF000000"/>
      <name val="B Zar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4" fontId="4" fillId="0" borderId="0" xfId="1" applyNumberFormat="1" applyFont="1" applyAlignment="1">
      <alignment horizontal="center" vertical="center" wrapText="1"/>
    </xf>
    <xf numFmtId="4" fontId="4" fillId="0" borderId="4" xfId="2" applyNumberFormat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65" fontId="23" fillId="0" borderId="0" xfId="1" applyNumberFormat="1" applyFont="1" applyBorder="1" applyAlignment="1">
      <alignment horizontal="center" vertical="center"/>
    </xf>
    <xf numFmtId="3" fontId="26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0" fontId="26" fillId="0" borderId="0" xfId="2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10" fontId="26" fillId="0" borderId="4" xfId="0" applyNumberFormat="1" applyFont="1" applyBorder="1" applyAlignment="1">
      <alignment horizontal="center" vertical="center"/>
    </xf>
    <xf numFmtId="4" fontId="26" fillId="0" borderId="8" xfId="0" applyNumberFormat="1" applyFont="1" applyBorder="1" applyAlignment="1">
      <alignment horizontal="center" vertical="center"/>
    </xf>
    <xf numFmtId="10" fontId="15" fillId="0" borderId="4" xfId="2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 vertical="center" wrapText="1" readingOrder="1"/>
    </xf>
    <xf numFmtId="0" fontId="30" fillId="0" borderId="0" xfId="0" applyFont="1" applyAlignment="1">
      <alignment horizontal="right" vertical="center" indent="1" readingOrder="2"/>
    </xf>
    <xf numFmtId="0" fontId="31" fillId="0" borderId="0" xfId="0" applyFont="1"/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wrapText="1"/>
    </xf>
    <xf numFmtId="0" fontId="31" fillId="0" borderId="3" xfId="0" applyFont="1" applyBorder="1" applyAlignment="1">
      <alignment wrapText="1"/>
    </xf>
    <xf numFmtId="0" fontId="31" fillId="0" borderId="0" xfId="0" applyFont="1" applyAlignment="1">
      <alignment horizontal="right" vertical="center" wrapText="1"/>
    </xf>
    <xf numFmtId="3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4" xfId="0" applyFont="1" applyBorder="1" applyAlignment="1">
      <alignment wrapText="1"/>
    </xf>
    <xf numFmtId="3" fontId="31" fillId="0" borderId="4" xfId="0" applyNumberFormat="1" applyFont="1" applyBorder="1" applyAlignment="1">
      <alignment horizontal="center" vertical="center" wrapText="1"/>
    </xf>
    <xf numFmtId="10" fontId="23" fillId="0" borderId="0" xfId="2" applyNumberFormat="1" applyFont="1" applyBorder="1" applyAlignment="1">
      <alignment horizontal="center" vertical="center"/>
    </xf>
    <xf numFmtId="166" fontId="26" fillId="0" borderId="8" xfId="0" applyNumberFormat="1" applyFont="1" applyBorder="1" applyAlignment="1">
      <alignment horizontal="center" vertical="center"/>
    </xf>
    <xf numFmtId="0" fontId="8" fillId="0" borderId="2" xfId="0" applyFont="1" applyBorder="1"/>
    <xf numFmtId="165" fontId="4" fillId="0" borderId="0" xfId="1" applyNumberFormat="1" applyFont="1" applyAlignment="1">
      <alignment wrapText="1"/>
    </xf>
    <xf numFmtId="165" fontId="4" fillId="0" borderId="0" xfId="0" applyNumberFormat="1" applyFont="1" applyAlignment="1">
      <alignment wrapText="1"/>
    </xf>
    <xf numFmtId="9" fontId="4" fillId="0" borderId="0" xfId="2" applyFont="1" applyAlignment="1">
      <alignment wrapText="1"/>
    </xf>
    <xf numFmtId="0" fontId="17" fillId="0" borderId="9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5" xfId="0" applyFont="1" applyBorder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8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38100</xdr:colOff>
      <xdr:row>56</xdr:row>
      <xdr:rowOff>24384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BFBEA5-0273-ACAC-49AF-3AA882F53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23500" y="0"/>
          <a:ext cx="7962900" cy="10692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view="pageBreakPreview" topLeftCell="A16" zoomScaleNormal="100" zoomScaleSheetLayoutView="100" workbookViewId="0">
      <selection activeCell="F31" sqref="F31"/>
    </sheetView>
  </sheetViews>
  <sheetFormatPr defaultRowHeight="15" x14ac:dyDescent="0.25"/>
  <sheetData/>
  <pageMargins left="0.7" right="0.7" top="0.75" bottom="0.75" header="0.3" footer="0.3"/>
  <pageSetup paperSize="9"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B14"/>
  <sheetViews>
    <sheetView rightToLeft="1" topLeftCell="A4" zoomScale="80" zoomScaleNormal="80" zoomScaleSheetLayoutView="70" workbookViewId="0">
      <selection activeCell="V12" sqref="V12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1:28" ht="35.25" x14ac:dyDescent="0.55000000000000004">
      <c r="B2" s="211" t="s">
        <v>73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</row>
    <row r="3" spans="1:28" ht="35.25" x14ac:dyDescent="0.55000000000000004">
      <c r="B3" s="211" t="s">
        <v>35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</row>
    <row r="4" spans="1:28" ht="35.25" x14ac:dyDescent="0.55000000000000004">
      <c r="B4" s="211" t="s">
        <v>201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</row>
    <row r="7" spans="1:28" s="2" customFormat="1" ht="30" x14ac:dyDescent="0.55000000000000004">
      <c r="B7" s="11" t="s">
        <v>184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31.5" customHeight="1" x14ac:dyDescent="0.55000000000000004">
      <c r="B8" s="170" t="s">
        <v>1</v>
      </c>
      <c r="D8" s="171" t="s">
        <v>37</v>
      </c>
      <c r="E8" s="171" t="s">
        <v>37</v>
      </c>
      <c r="F8" s="171" t="s">
        <v>37</v>
      </c>
      <c r="G8" s="171" t="s">
        <v>37</v>
      </c>
      <c r="H8" s="171" t="s">
        <v>37</v>
      </c>
      <c r="I8" s="171" t="s">
        <v>37</v>
      </c>
      <c r="J8" s="171" t="s">
        <v>37</v>
      </c>
      <c r="K8" s="171" t="s">
        <v>37</v>
      </c>
      <c r="L8" s="171" t="s">
        <v>37</v>
      </c>
      <c r="N8" s="171" t="s">
        <v>38</v>
      </c>
      <c r="O8" s="171" t="s">
        <v>38</v>
      </c>
      <c r="P8" s="171" t="s">
        <v>38</v>
      </c>
      <c r="Q8" s="171" t="s">
        <v>38</v>
      </c>
      <c r="R8" s="171" t="s">
        <v>38</v>
      </c>
      <c r="S8" s="171" t="s">
        <v>38</v>
      </c>
      <c r="T8" s="171" t="s">
        <v>38</v>
      </c>
      <c r="U8" s="171" t="s">
        <v>38</v>
      </c>
      <c r="V8" s="171" t="s">
        <v>38</v>
      </c>
    </row>
    <row r="9" spans="1:28" s="30" customFormat="1" ht="55.5" customHeight="1" x14ac:dyDescent="0.25">
      <c r="B9" s="170" t="s">
        <v>1</v>
      </c>
      <c r="D9" s="212" t="s">
        <v>52</v>
      </c>
      <c r="E9" s="31"/>
      <c r="F9" s="212" t="s">
        <v>53</v>
      </c>
      <c r="G9" s="31"/>
      <c r="H9" s="212" t="s">
        <v>54</v>
      </c>
      <c r="I9" s="31"/>
      <c r="J9" s="212" t="s">
        <v>32</v>
      </c>
      <c r="K9" s="31"/>
      <c r="L9" s="212" t="s">
        <v>55</v>
      </c>
      <c r="N9" s="212" t="s">
        <v>52</v>
      </c>
      <c r="O9" s="31"/>
      <c r="P9" s="212" t="s">
        <v>53</v>
      </c>
      <c r="Q9" s="31"/>
      <c r="R9" s="212" t="s">
        <v>54</v>
      </c>
      <c r="S9" s="31"/>
      <c r="T9" s="212" t="s">
        <v>32</v>
      </c>
      <c r="U9" s="31"/>
      <c r="V9" s="212" t="s">
        <v>55</v>
      </c>
    </row>
    <row r="10" spans="1:28" ht="23.25" customHeight="1" x14ac:dyDescent="0.55000000000000004">
      <c r="D10" s="56"/>
      <c r="E10" s="98"/>
      <c r="F10" s="56"/>
      <c r="G10" s="98"/>
      <c r="H10" s="56"/>
      <c r="I10" s="98"/>
      <c r="J10" s="56"/>
      <c r="K10" s="98"/>
      <c r="L10" s="136"/>
      <c r="M10" s="98"/>
      <c r="N10" s="56"/>
      <c r="O10" s="98"/>
      <c r="P10" s="56"/>
      <c r="Q10" s="98"/>
      <c r="R10" s="56"/>
      <c r="S10" s="98"/>
      <c r="T10" s="56"/>
      <c r="U10" s="98"/>
      <c r="V10" s="134"/>
    </row>
    <row r="11" spans="1:28" ht="21.75" thickBot="1" x14ac:dyDescent="0.6">
      <c r="B11" s="33" t="s">
        <v>63</v>
      </c>
      <c r="D11" s="60"/>
      <c r="E11" s="5"/>
      <c r="F11" s="60"/>
      <c r="G11" s="5"/>
      <c r="H11" s="60"/>
      <c r="I11" s="5"/>
      <c r="J11" s="60"/>
      <c r="K11" s="5"/>
      <c r="L11" s="135"/>
      <c r="M11" s="5"/>
      <c r="N11" s="60"/>
      <c r="O11" s="5"/>
      <c r="P11" s="60"/>
      <c r="Q11" s="5"/>
      <c r="R11" s="60"/>
      <c r="S11" s="5"/>
      <c r="T11" s="60"/>
      <c r="U11" s="5"/>
      <c r="V11" s="135"/>
    </row>
    <row r="12" spans="1:28" ht="21.75" thickTop="1" x14ac:dyDescent="0.55000000000000004"/>
    <row r="13" spans="1:28" ht="21" customHeight="1" x14ac:dyDescent="0.55000000000000004">
      <c r="A13" s="213">
        <v>9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</row>
    <row r="14" spans="1:28" x14ac:dyDescent="0.55000000000000004">
      <c r="T14" s="20"/>
    </row>
  </sheetData>
  <sortState xmlns:xlrd2="http://schemas.microsoft.com/office/spreadsheetml/2017/richdata2" ref="B10:V10">
    <sortCondition descending="1" ref="T10"/>
  </sortState>
  <mergeCells count="17">
    <mergeCell ref="A13:V13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19"/>
  <sheetViews>
    <sheetView rightToLeft="1" view="pageBreakPreview" zoomScale="80" zoomScaleNormal="90" zoomScaleSheetLayoutView="80" workbookViewId="0">
      <selection activeCell="V10" sqref="V10"/>
    </sheetView>
  </sheetViews>
  <sheetFormatPr defaultRowHeight="15" x14ac:dyDescent="0.25"/>
  <cols>
    <col min="1" max="1" width="30.1406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5703125" bestFit="1" customWidth="1"/>
    <col min="8" max="8" width="1.42578125" customWidth="1"/>
    <col min="9" max="9" width="16.570312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5703125" customWidth="1"/>
    <col min="15" max="15" width="16.28515625" customWidth="1"/>
    <col min="16" max="16" width="1.42578125" customWidth="1"/>
    <col min="17" max="17" width="16.5703125" bestFit="1" customWidth="1"/>
    <col min="18" max="18" width="1.42578125" customWidth="1"/>
    <col min="19" max="19" width="16.570312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91" t="s">
        <v>73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</row>
    <row r="2" spans="1:21" ht="25.5" x14ac:dyDescent="0.25">
      <c r="A2" s="191" t="s">
        <v>35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</row>
    <row r="3" spans="1:21" ht="25.5" x14ac:dyDescent="0.25">
      <c r="A3" s="191" t="s">
        <v>201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</row>
    <row r="4" spans="1:21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21" ht="24" x14ac:dyDescent="0.25">
      <c r="A5" s="125" t="s">
        <v>185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</row>
    <row r="6" spans="1:21" ht="21" x14ac:dyDescent="0.25">
      <c r="A6" s="105"/>
      <c r="B6" s="105"/>
      <c r="C6" s="190" t="s">
        <v>37</v>
      </c>
      <c r="D6" s="190"/>
      <c r="E6" s="190"/>
      <c r="F6" s="190"/>
      <c r="G6" s="190"/>
      <c r="H6" s="190"/>
      <c r="I6" s="190"/>
      <c r="J6" s="190"/>
      <c r="K6" s="190"/>
      <c r="L6" s="105"/>
      <c r="M6" s="190" t="s">
        <v>99</v>
      </c>
      <c r="N6" s="190"/>
      <c r="O6" s="190"/>
      <c r="P6" s="190"/>
      <c r="Q6" s="190"/>
      <c r="R6" s="190"/>
      <c r="S6" s="190"/>
      <c r="T6" s="190"/>
      <c r="U6" s="190"/>
    </row>
    <row r="7" spans="1:21" ht="21" x14ac:dyDescent="0.25">
      <c r="A7" s="105"/>
      <c r="B7" s="105"/>
      <c r="C7" s="106"/>
      <c r="D7" s="106"/>
      <c r="E7" s="106"/>
      <c r="F7" s="106"/>
      <c r="G7" s="106"/>
      <c r="H7" s="106"/>
      <c r="I7" s="186" t="s">
        <v>57</v>
      </c>
      <c r="J7" s="186"/>
      <c r="K7" s="186"/>
      <c r="L7" s="105"/>
      <c r="M7" s="106"/>
      <c r="N7" s="106"/>
      <c r="O7" s="106"/>
      <c r="P7" s="106"/>
      <c r="Q7" s="106"/>
      <c r="R7" s="106"/>
      <c r="S7" s="186" t="s">
        <v>57</v>
      </c>
      <c r="T7" s="186"/>
      <c r="U7" s="186"/>
    </row>
    <row r="8" spans="1:21" ht="21" x14ac:dyDescent="0.25">
      <c r="A8" s="107" t="s">
        <v>89</v>
      </c>
      <c r="B8" s="105"/>
      <c r="C8" s="107" t="s">
        <v>100</v>
      </c>
      <c r="D8" s="105"/>
      <c r="E8" s="107" t="s">
        <v>53</v>
      </c>
      <c r="F8" s="105"/>
      <c r="G8" s="107" t="s">
        <v>54</v>
      </c>
      <c r="H8" s="105"/>
      <c r="I8" s="108" t="s">
        <v>32</v>
      </c>
      <c r="J8" s="106"/>
      <c r="K8" s="108" t="s">
        <v>55</v>
      </c>
      <c r="L8" s="105"/>
      <c r="M8" s="107" t="s">
        <v>100</v>
      </c>
      <c r="N8" s="131"/>
      <c r="O8" s="131" t="s">
        <v>53</v>
      </c>
      <c r="P8" s="105"/>
      <c r="Q8" s="107" t="s">
        <v>54</v>
      </c>
      <c r="R8" s="105"/>
      <c r="S8" s="108" t="s">
        <v>32</v>
      </c>
      <c r="T8" s="106"/>
      <c r="U8" s="108" t="s">
        <v>55</v>
      </c>
    </row>
    <row r="9" spans="1:21" ht="21" x14ac:dyDescent="0.6">
      <c r="A9" s="131"/>
      <c r="B9" s="105"/>
      <c r="C9" s="137"/>
      <c r="D9" s="138"/>
      <c r="E9" s="137"/>
      <c r="F9" s="138"/>
      <c r="G9" s="139"/>
      <c r="H9" s="138"/>
      <c r="I9" s="139"/>
      <c r="J9" s="138"/>
      <c r="K9" s="137"/>
      <c r="L9" s="138"/>
      <c r="M9" s="137"/>
      <c r="N9" s="137"/>
      <c r="O9" s="137"/>
      <c r="P9" s="138"/>
      <c r="Q9" s="149"/>
      <c r="R9" s="149"/>
      <c r="S9" s="149"/>
      <c r="T9" s="138"/>
      <c r="U9" s="161"/>
    </row>
    <row r="10" spans="1:21" ht="21.75" thickBot="1" x14ac:dyDescent="0.3">
      <c r="A10" s="110" t="s">
        <v>57</v>
      </c>
      <c r="B10" s="112"/>
      <c r="C10" s="111"/>
      <c r="D10" s="112"/>
      <c r="E10" s="140"/>
      <c r="F10" s="140"/>
      <c r="G10" s="140"/>
      <c r="H10" s="140"/>
      <c r="I10" s="140"/>
      <c r="J10" s="140"/>
      <c r="K10" s="147"/>
      <c r="L10" s="140"/>
      <c r="M10" s="140"/>
      <c r="N10" s="140"/>
      <c r="O10" s="140"/>
      <c r="P10" s="140"/>
      <c r="Q10" s="140"/>
      <c r="R10" s="140"/>
      <c r="S10" s="140"/>
      <c r="T10" s="140"/>
      <c r="U10" s="162"/>
    </row>
    <row r="11" spans="1:21" ht="15.75" thickTop="1" x14ac:dyDescent="0.25"/>
    <row r="19" spans="1:21" ht="30" x14ac:dyDescent="0.25">
      <c r="A19" s="168">
        <v>10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</row>
  </sheetData>
  <sortState xmlns:xlrd2="http://schemas.microsoft.com/office/spreadsheetml/2017/richdata2" ref="A9:S9">
    <sortCondition descending="1" ref="S9"/>
  </sortState>
  <mergeCells count="8">
    <mergeCell ref="A19:U19"/>
    <mergeCell ref="A1:U1"/>
    <mergeCell ref="A2:U2"/>
    <mergeCell ref="A3:U3"/>
    <mergeCell ref="C6:K6"/>
    <mergeCell ref="M6:U6"/>
    <mergeCell ref="I7:K7"/>
    <mergeCell ref="S7:U7"/>
  </mergeCells>
  <pageMargins left="0.7" right="0.7" top="0.75" bottom="0.75" header="0.3" footer="0.3"/>
  <pageSetup paperSize="9" scale="6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21"/>
  <sheetViews>
    <sheetView rightToLeft="1" view="pageBreakPreview" topLeftCell="A7" zoomScale="85" zoomScaleNormal="70" zoomScaleSheetLayoutView="85" workbookViewId="0">
      <selection activeCell="A15" sqref="A15:XFD19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69" t="s">
        <v>73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4"/>
      <c r="R2" s="14"/>
      <c r="S2" s="14"/>
      <c r="T2" s="14"/>
      <c r="U2" s="14"/>
    </row>
    <row r="3" spans="2:28" ht="30" x14ac:dyDescent="0.6">
      <c r="B3" s="169" t="s">
        <v>35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4"/>
      <c r="R3" s="14"/>
    </row>
    <row r="4" spans="2:28" ht="30" x14ac:dyDescent="0.6">
      <c r="B4" s="169" t="s">
        <v>201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4"/>
      <c r="R4" s="14"/>
    </row>
    <row r="5" spans="2:28" ht="54" customHeight="1" x14ac:dyDescent="0.6"/>
    <row r="6" spans="2:28" s="2" customFormat="1" ht="30" x14ac:dyDescent="0.55000000000000004">
      <c r="B6" s="11" t="s">
        <v>186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13" customFormat="1" ht="27" customHeight="1" x14ac:dyDescent="0.6">
      <c r="B7" s="170" t="s">
        <v>39</v>
      </c>
      <c r="D7" s="171" t="s">
        <v>37</v>
      </c>
      <c r="E7" s="171" t="s">
        <v>37</v>
      </c>
      <c r="F7" s="171" t="s">
        <v>37</v>
      </c>
      <c r="G7" s="171" t="s">
        <v>37</v>
      </c>
      <c r="H7" s="171" t="s">
        <v>37</v>
      </c>
      <c r="I7" s="171" t="s">
        <v>37</v>
      </c>
      <c r="J7" s="171" t="s">
        <v>37</v>
      </c>
      <c r="L7" s="171" t="s">
        <v>38</v>
      </c>
      <c r="M7" s="171" t="s">
        <v>38</v>
      </c>
      <c r="N7" s="171" t="s">
        <v>38</v>
      </c>
      <c r="O7" s="171" t="s">
        <v>38</v>
      </c>
      <c r="P7" s="171" t="s">
        <v>38</v>
      </c>
      <c r="Q7" s="171" t="s">
        <v>38</v>
      </c>
      <c r="R7" s="171" t="s">
        <v>38</v>
      </c>
    </row>
    <row r="8" spans="2:28" s="34" customFormat="1" ht="48" customHeight="1" x14ac:dyDescent="0.75">
      <c r="B8" s="170" t="s">
        <v>39</v>
      </c>
      <c r="D8" s="214" t="s">
        <v>56</v>
      </c>
      <c r="E8" s="35"/>
      <c r="F8" s="214" t="s">
        <v>53</v>
      </c>
      <c r="G8" s="35"/>
      <c r="H8" s="214" t="s">
        <v>54</v>
      </c>
      <c r="I8" s="35"/>
      <c r="J8" s="214" t="s">
        <v>57</v>
      </c>
      <c r="L8" s="214" t="s">
        <v>56</v>
      </c>
      <c r="M8" s="35"/>
      <c r="N8" s="214" t="s">
        <v>53</v>
      </c>
      <c r="O8" s="35"/>
      <c r="P8" s="214" t="s">
        <v>54</v>
      </c>
      <c r="Q8" s="35"/>
      <c r="R8" s="214" t="s">
        <v>57</v>
      </c>
    </row>
    <row r="9" spans="2:28" ht="21.75" x14ac:dyDescent="0.6">
      <c r="B9" s="32" t="s">
        <v>158</v>
      </c>
      <c r="C9" s="4"/>
      <c r="D9" s="58">
        <v>0</v>
      </c>
      <c r="E9" s="5"/>
      <c r="F9" s="58">
        <v>638237989</v>
      </c>
      <c r="G9" s="5"/>
      <c r="H9" s="58">
        <v>0</v>
      </c>
      <c r="I9" s="5"/>
      <c r="J9" s="58">
        <v>638237989</v>
      </c>
      <c r="K9" s="5"/>
      <c r="L9" s="58">
        <v>0</v>
      </c>
      <c r="M9" s="5"/>
      <c r="N9" s="58">
        <v>638237989</v>
      </c>
      <c r="O9" s="5"/>
      <c r="P9" s="58">
        <v>0</v>
      </c>
      <c r="Q9" s="4"/>
      <c r="R9" s="58">
        <v>638237989</v>
      </c>
    </row>
    <row r="10" spans="2:28" ht="21.75" x14ac:dyDescent="0.6">
      <c r="B10" s="4" t="s">
        <v>147</v>
      </c>
      <c r="C10" s="4"/>
      <c r="D10" s="59">
        <v>0</v>
      </c>
      <c r="E10" s="5"/>
      <c r="F10" s="59">
        <v>595083997</v>
      </c>
      <c r="G10" s="5"/>
      <c r="H10" s="59">
        <v>0</v>
      </c>
      <c r="I10" s="5"/>
      <c r="J10" s="59">
        <v>595083997</v>
      </c>
      <c r="K10" s="5"/>
      <c r="L10" s="59">
        <v>0</v>
      </c>
      <c r="M10" s="5"/>
      <c r="N10" s="59">
        <v>595083997</v>
      </c>
      <c r="O10" s="5"/>
      <c r="P10" s="59">
        <v>0</v>
      </c>
      <c r="Q10" s="4"/>
      <c r="R10" s="59">
        <v>595083997</v>
      </c>
    </row>
    <row r="11" spans="2:28" ht="21.75" x14ac:dyDescent="0.6">
      <c r="B11" s="4" t="s">
        <v>150</v>
      </c>
      <c r="C11" s="4"/>
      <c r="D11" s="59">
        <v>0</v>
      </c>
      <c r="E11" s="5"/>
      <c r="F11" s="59">
        <v>587595322</v>
      </c>
      <c r="G11" s="5"/>
      <c r="H11" s="59">
        <v>0</v>
      </c>
      <c r="I11" s="5"/>
      <c r="J11" s="59">
        <v>587595322</v>
      </c>
      <c r="K11" s="5"/>
      <c r="L11" s="59">
        <v>0</v>
      </c>
      <c r="M11" s="5"/>
      <c r="N11" s="59">
        <v>587595322</v>
      </c>
      <c r="O11" s="5"/>
      <c r="P11" s="59">
        <v>0</v>
      </c>
      <c r="Q11" s="4"/>
      <c r="R11" s="59">
        <v>587595322</v>
      </c>
    </row>
    <row r="12" spans="2:28" ht="21.75" x14ac:dyDescent="0.6">
      <c r="B12" s="4" t="s">
        <v>153</v>
      </c>
      <c r="C12" s="4"/>
      <c r="D12" s="59">
        <v>0</v>
      </c>
      <c r="E12" s="5"/>
      <c r="F12" s="59">
        <v>516258422</v>
      </c>
      <c r="G12" s="5"/>
      <c r="H12" s="59">
        <v>0</v>
      </c>
      <c r="I12" s="5"/>
      <c r="J12" s="59">
        <v>516258422</v>
      </c>
      <c r="K12" s="5"/>
      <c r="L12" s="59">
        <v>0</v>
      </c>
      <c r="M12" s="5"/>
      <c r="N12" s="59">
        <v>516258422</v>
      </c>
      <c r="O12" s="5"/>
      <c r="P12" s="59">
        <v>0</v>
      </c>
      <c r="Q12" s="4"/>
      <c r="R12" s="59">
        <v>516258422</v>
      </c>
    </row>
    <row r="13" spans="2:28" ht="21.75" x14ac:dyDescent="0.6">
      <c r="B13" s="4" t="s">
        <v>156</v>
      </c>
      <c r="C13" s="4"/>
      <c r="D13" s="59">
        <v>0</v>
      </c>
      <c r="E13" s="5"/>
      <c r="F13" s="59">
        <v>302909843</v>
      </c>
      <c r="G13" s="5"/>
      <c r="H13" s="59">
        <v>0</v>
      </c>
      <c r="I13" s="5"/>
      <c r="J13" s="59">
        <v>302909843</v>
      </c>
      <c r="K13" s="5"/>
      <c r="L13" s="59">
        <v>0</v>
      </c>
      <c r="M13" s="5"/>
      <c r="N13" s="59">
        <v>302909843</v>
      </c>
      <c r="O13" s="5"/>
      <c r="P13" s="59">
        <v>0</v>
      </c>
      <c r="Q13" s="4"/>
      <c r="R13" s="59">
        <v>302909843</v>
      </c>
    </row>
    <row r="14" spans="2:28" ht="21.75" x14ac:dyDescent="0.6">
      <c r="B14" s="4" t="s">
        <v>160</v>
      </c>
      <c r="C14" s="4"/>
      <c r="D14" s="59">
        <v>0</v>
      </c>
      <c r="E14" s="5"/>
      <c r="F14" s="59">
        <v>85410833</v>
      </c>
      <c r="G14" s="5"/>
      <c r="H14" s="59">
        <v>0</v>
      </c>
      <c r="I14" s="5"/>
      <c r="J14" s="59">
        <v>85410833</v>
      </c>
      <c r="K14" s="5"/>
      <c r="L14" s="59">
        <v>0</v>
      </c>
      <c r="M14" s="5"/>
      <c r="N14" s="59">
        <v>85410833</v>
      </c>
      <c r="O14" s="5"/>
      <c r="P14" s="59">
        <v>0</v>
      </c>
      <c r="Q14" s="4"/>
      <c r="R14" s="59">
        <v>85410833</v>
      </c>
    </row>
    <row r="15" spans="2:28" ht="24.75" thickBot="1" x14ac:dyDescent="0.65">
      <c r="B15" s="163" t="s">
        <v>63</v>
      </c>
      <c r="D15" s="61">
        <f t="shared" ref="D15:R15" si="0">SUM(D9:D14)</f>
        <v>0</v>
      </c>
      <c r="E15" s="61">
        <f t="shared" si="0"/>
        <v>0</v>
      </c>
      <c r="F15" s="61">
        <f t="shared" si="0"/>
        <v>2725496406</v>
      </c>
      <c r="G15" s="61">
        <f t="shared" si="0"/>
        <v>0</v>
      </c>
      <c r="H15" s="61">
        <f t="shared" si="0"/>
        <v>0</v>
      </c>
      <c r="I15" s="61">
        <f t="shared" si="0"/>
        <v>0</v>
      </c>
      <c r="J15" s="61">
        <f t="shared" si="0"/>
        <v>2725496406</v>
      </c>
      <c r="K15" s="61">
        <f t="shared" si="0"/>
        <v>0</v>
      </c>
      <c r="L15" s="61">
        <f t="shared" si="0"/>
        <v>0</v>
      </c>
      <c r="M15" s="61">
        <f t="shared" si="0"/>
        <v>0</v>
      </c>
      <c r="N15" s="61">
        <f t="shared" si="0"/>
        <v>2725496406</v>
      </c>
      <c r="O15" s="61">
        <f t="shared" si="0"/>
        <v>0</v>
      </c>
      <c r="P15" s="61">
        <f t="shared" si="0"/>
        <v>0</v>
      </c>
      <c r="Q15" s="61">
        <f t="shared" si="0"/>
        <v>0</v>
      </c>
      <c r="R15" s="61">
        <f t="shared" si="0"/>
        <v>2725496406</v>
      </c>
    </row>
    <row r="16" spans="2:28" ht="21.75" thickTop="1" x14ac:dyDescent="0.6">
      <c r="L16"/>
    </row>
    <row r="17" spans="1:18" ht="21" customHeight="1" x14ac:dyDescent="0.6">
      <c r="A17" s="168">
        <v>11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</row>
    <row r="18" spans="1:18" x14ac:dyDescent="0.6">
      <c r="L18"/>
    </row>
    <row r="19" spans="1:18" x14ac:dyDescent="0.6">
      <c r="L19"/>
    </row>
    <row r="20" spans="1:18" x14ac:dyDescent="0.6">
      <c r="L20"/>
    </row>
    <row r="21" spans="1:18" x14ac:dyDescent="0.6">
      <c r="L21"/>
    </row>
  </sheetData>
  <sortState xmlns:xlrd2="http://schemas.microsoft.com/office/spreadsheetml/2017/richdata2" ref="B9:R14">
    <sortCondition descending="1" ref="R9:R14"/>
  </sortState>
  <mergeCells count="15">
    <mergeCell ref="A17:R17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24"/>
  <sheetViews>
    <sheetView rightToLeft="1" workbookViewId="0">
      <selection activeCell="A19" sqref="A19:Q19"/>
    </sheetView>
  </sheetViews>
  <sheetFormatPr defaultRowHeight="15" x14ac:dyDescent="0.25"/>
  <cols>
    <col min="1" max="1" width="7.710937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1" t="s">
        <v>73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</row>
    <row r="2" spans="1:17" ht="25.5" x14ac:dyDescent="0.25">
      <c r="A2" s="191" t="s">
        <v>35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</row>
    <row r="3" spans="1:17" ht="25.5" x14ac:dyDescent="0.25">
      <c r="A3" s="191" t="s">
        <v>201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1:17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17" ht="24" x14ac:dyDescent="0.25">
      <c r="A5" s="125" t="s">
        <v>187</v>
      </c>
      <c r="B5" s="123" t="s">
        <v>101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</row>
    <row r="6" spans="1:17" x14ac:dyDescent="0.25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216" t="s">
        <v>102</v>
      </c>
      <c r="N6" s="105"/>
      <c r="O6" s="105"/>
      <c r="P6" s="105"/>
      <c r="Q6" s="216" t="s">
        <v>103</v>
      </c>
    </row>
    <row r="7" spans="1:17" ht="21" x14ac:dyDescent="0.25">
      <c r="A7" s="190" t="s">
        <v>104</v>
      </c>
      <c r="B7" s="190"/>
      <c r="C7" s="105"/>
      <c r="D7" s="107" t="s">
        <v>105</v>
      </c>
      <c r="E7" s="105"/>
      <c r="F7" s="107" t="s">
        <v>106</v>
      </c>
      <c r="G7" s="105"/>
      <c r="H7" s="107" t="s">
        <v>84</v>
      </c>
      <c r="I7" s="105"/>
      <c r="J7" s="190" t="s">
        <v>107</v>
      </c>
      <c r="K7" s="190"/>
      <c r="L7" s="105"/>
      <c r="M7" s="216"/>
      <c r="N7" s="105"/>
      <c r="O7" s="107" t="s">
        <v>108</v>
      </c>
      <c r="P7" s="105"/>
      <c r="Q7" s="216"/>
    </row>
    <row r="8" spans="1:17" ht="21" x14ac:dyDescent="0.25">
      <c r="A8" s="186" t="s">
        <v>109</v>
      </c>
      <c r="B8" s="215"/>
      <c r="C8" s="105"/>
      <c r="D8" s="186" t="s">
        <v>110</v>
      </c>
      <c r="E8" s="105"/>
      <c r="F8" s="108" t="s">
        <v>111</v>
      </c>
      <c r="G8" s="105"/>
      <c r="H8" s="106"/>
      <c r="I8" s="105"/>
      <c r="J8" s="106"/>
      <c r="K8" s="106"/>
      <c r="L8" s="105"/>
      <c r="M8" s="106"/>
      <c r="N8" s="105"/>
      <c r="O8" s="106"/>
      <c r="P8" s="105"/>
      <c r="Q8" s="106"/>
    </row>
    <row r="9" spans="1:17" ht="21" x14ac:dyDescent="0.25">
      <c r="A9" s="190"/>
      <c r="B9" s="190"/>
      <c r="C9" s="105"/>
      <c r="D9" s="190"/>
      <c r="E9" s="105"/>
      <c r="F9" s="108" t="s">
        <v>112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</row>
    <row r="10" spans="1:17" ht="21" x14ac:dyDescent="0.25">
      <c r="A10" s="186" t="s">
        <v>109</v>
      </c>
      <c r="B10" s="215"/>
      <c r="C10" s="105"/>
      <c r="D10" s="186" t="s">
        <v>113</v>
      </c>
      <c r="E10" s="105"/>
      <c r="F10" s="108" t="s">
        <v>111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</row>
    <row r="11" spans="1:17" ht="21" x14ac:dyDescent="0.25">
      <c r="A11" s="190"/>
      <c r="B11" s="190"/>
      <c r="C11" s="105"/>
      <c r="D11" s="190"/>
      <c r="E11" s="105"/>
      <c r="F11" s="108" t="s">
        <v>114</v>
      </c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</row>
    <row r="12" spans="1:17" ht="90" customHeight="1" x14ac:dyDescent="0.25">
      <c r="A12" s="217" t="s">
        <v>115</v>
      </c>
      <c r="B12" s="217"/>
      <c r="C12" s="105"/>
      <c r="D12" s="113" t="s">
        <v>116</v>
      </c>
      <c r="E12" s="105"/>
      <c r="F12" s="108" t="s">
        <v>117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</row>
    <row r="13" spans="1:17" ht="21" x14ac:dyDescent="0.25">
      <c r="A13" s="217" t="s">
        <v>118</v>
      </c>
      <c r="B13" s="218"/>
      <c r="C13" s="105"/>
      <c r="D13" s="217" t="s">
        <v>118</v>
      </c>
      <c r="E13" s="105"/>
      <c r="F13" s="108" t="s">
        <v>119</v>
      </c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</row>
    <row r="14" spans="1:17" ht="21" x14ac:dyDescent="0.25">
      <c r="A14" s="219"/>
      <c r="B14" s="219"/>
      <c r="C14" s="105"/>
      <c r="D14" s="219"/>
      <c r="E14" s="105"/>
      <c r="F14" s="108" t="s">
        <v>120</v>
      </c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</row>
    <row r="15" spans="1:17" ht="21" x14ac:dyDescent="0.25">
      <c r="A15" s="219"/>
      <c r="B15" s="219"/>
      <c r="C15" s="105"/>
      <c r="D15" s="219"/>
      <c r="E15" s="105"/>
      <c r="F15" s="108" t="s">
        <v>121</v>
      </c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</row>
    <row r="16" spans="1:17" ht="21" x14ac:dyDescent="0.25">
      <c r="A16" s="216"/>
      <c r="B16" s="216"/>
      <c r="C16" s="105"/>
      <c r="D16" s="216"/>
      <c r="E16" s="105"/>
      <c r="F16" s="108" t="s">
        <v>122</v>
      </c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</row>
    <row r="17" spans="1:17" x14ac:dyDescent="0.25">
      <c r="A17" s="106"/>
      <c r="B17" s="106"/>
      <c r="C17" s="105"/>
      <c r="D17" s="106"/>
      <c r="E17" s="105"/>
      <c r="F17" s="106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</row>
    <row r="18" spans="1:17" ht="21" x14ac:dyDescent="0.25">
      <c r="A18" s="220"/>
      <c r="B18" s="220"/>
      <c r="C18" s="220"/>
      <c r="D18" s="220"/>
      <c r="E18" s="220"/>
      <c r="F18" s="220"/>
      <c r="G18" s="220"/>
      <c r="H18" s="220"/>
      <c r="I18" s="220"/>
      <c r="J18" s="220"/>
      <c r="K18" s="105"/>
      <c r="L18" s="105"/>
      <c r="M18" s="105"/>
      <c r="N18" s="105"/>
      <c r="O18" s="105"/>
      <c r="P18" s="105"/>
      <c r="Q18" s="105"/>
    </row>
    <row r="19" spans="1:17" ht="24" x14ac:dyDescent="0.25">
      <c r="A19" s="194">
        <v>12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</row>
    <row r="20" spans="1:17" x14ac:dyDescent="0.25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</row>
    <row r="21" spans="1:17" x14ac:dyDescent="0.25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</row>
    <row r="22" spans="1:17" x14ac:dyDescent="0.25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</row>
    <row r="23" spans="1:17" x14ac:dyDescent="0.25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</row>
    <row r="24" spans="1:17" x14ac:dyDescent="0.2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</row>
  </sheetData>
  <mergeCells count="16">
    <mergeCell ref="A12:B12"/>
    <mergeCell ref="A13:B16"/>
    <mergeCell ref="D13:D16"/>
    <mergeCell ref="A19:Q19"/>
    <mergeCell ref="A18:J18"/>
    <mergeCell ref="A8:B9"/>
    <mergeCell ref="D8:D9"/>
    <mergeCell ref="A10:B11"/>
    <mergeCell ref="A1:Q1"/>
    <mergeCell ref="A2:Q2"/>
    <mergeCell ref="A3:Q3"/>
    <mergeCell ref="M6:M7"/>
    <mergeCell ref="Q6:Q7"/>
    <mergeCell ref="A7:B7"/>
    <mergeCell ref="J7:K7"/>
    <mergeCell ref="D10:D11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20"/>
  <sheetViews>
    <sheetView rightToLeft="1" view="pageBreakPreview" topLeftCell="A4" zoomScaleNormal="70" zoomScaleSheetLayoutView="100" workbookViewId="0">
      <selection activeCell="A23" sqref="A23:XFD25"/>
    </sheetView>
  </sheetViews>
  <sheetFormatPr defaultColWidth="9.140625" defaultRowHeight="21.75" customHeight="1" x14ac:dyDescent="0.55000000000000004"/>
  <cols>
    <col min="1" max="1" width="3" style="2" customWidth="1"/>
    <col min="2" max="2" width="7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20.140625" style="2" bestFit="1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69" t="s">
        <v>73</v>
      </c>
      <c r="C2" s="169"/>
      <c r="D2" s="169"/>
      <c r="E2" s="169"/>
      <c r="F2" s="169"/>
      <c r="G2" s="169"/>
      <c r="H2" s="169"/>
      <c r="I2" s="169"/>
      <c r="J2" s="169"/>
    </row>
    <row r="3" spans="2:26" ht="31.5" customHeight="1" x14ac:dyDescent="0.55000000000000004">
      <c r="B3" s="169" t="s">
        <v>35</v>
      </c>
      <c r="C3" s="169"/>
      <c r="D3" s="169"/>
      <c r="E3" s="169"/>
      <c r="F3" s="169"/>
      <c r="G3" s="169"/>
      <c r="H3" s="169"/>
      <c r="I3" s="169"/>
      <c r="J3" s="169"/>
    </row>
    <row r="4" spans="2:26" ht="31.5" customHeight="1" x14ac:dyDescent="0.55000000000000004">
      <c r="B4" s="169" t="s">
        <v>201</v>
      </c>
      <c r="C4" s="169"/>
      <c r="D4" s="169"/>
      <c r="E4" s="169"/>
      <c r="F4" s="169"/>
      <c r="G4" s="169"/>
      <c r="H4" s="169"/>
      <c r="I4" s="169"/>
      <c r="J4" s="169"/>
    </row>
    <row r="5" spans="2:26" ht="73.5" customHeight="1" x14ac:dyDescent="0.55000000000000004"/>
    <row r="6" spans="2:26" ht="30" x14ac:dyDescent="0.55000000000000004">
      <c r="B6" s="11" t="s">
        <v>188</v>
      </c>
      <c r="D6" s="141"/>
      <c r="E6" s="141"/>
      <c r="F6" s="141"/>
      <c r="G6" s="141"/>
      <c r="H6" s="141"/>
      <c r="I6" s="141"/>
      <c r="J6" s="141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18" customHeight="1" x14ac:dyDescent="0.55000000000000004">
      <c r="B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66.75" customHeight="1" x14ac:dyDescent="0.55000000000000004">
      <c r="B8" s="173" t="s">
        <v>58</v>
      </c>
      <c r="C8" s="173" t="s">
        <v>58</v>
      </c>
      <c r="D8" s="173" t="s">
        <v>37</v>
      </c>
      <c r="E8" s="173" t="s">
        <v>37</v>
      </c>
      <c r="F8" s="173" t="s">
        <v>37</v>
      </c>
      <c r="H8" s="173" t="s">
        <v>38</v>
      </c>
      <c r="I8" s="173" t="s">
        <v>38</v>
      </c>
      <c r="J8" s="173" t="s">
        <v>38</v>
      </c>
    </row>
    <row r="9" spans="2:26" s="27" customFormat="1" ht="50.25" customHeight="1" x14ac:dyDescent="0.6">
      <c r="B9" s="222" t="s">
        <v>59</v>
      </c>
      <c r="D9" s="222" t="s">
        <v>60</v>
      </c>
      <c r="F9" s="222" t="s">
        <v>61</v>
      </c>
      <c r="H9" s="222" t="s">
        <v>60</v>
      </c>
      <c r="J9" s="222" t="s">
        <v>61</v>
      </c>
    </row>
    <row r="10" spans="2:26" s="4" customFormat="1" ht="27.75" customHeight="1" x14ac:dyDescent="0.55000000000000004">
      <c r="B10" s="5" t="s">
        <v>170</v>
      </c>
      <c r="D10" s="58">
        <v>335248272</v>
      </c>
      <c r="F10" s="5"/>
      <c r="G10" s="5"/>
      <c r="H10" s="58">
        <v>335248272</v>
      </c>
      <c r="I10" s="5"/>
      <c r="J10" s="83"/>
    </row>
    <row r="11" spans="2:26" s="4" customFormat="1" ht="27.75" customHeight="1" x14ac:dyDescent="0.55000000000000004">
      <c r="B11" s="5" t="s">
        <v>171</v>
      </c>
      <c r="D11" s="59">
        <v>331501830</v>
      </c>
      <c r="E11" s="5"/>
      <c r="F11" s="5"/>
      <c r="G11" s="5"/>
      <c r="H11" s="59">
        <v>331501830</v>
      </c>
      <c r="I11" s="5"/>
      <c r="J11" s="29"/>
    </row>
    <row r="12" spans="2:26" s="4" customFormat="1" ht="27.75" customHeight="1" x14ac:dyDescent="0.55000000000000004">
      <c r="B12" s="5" t="s">
        <v>172</v>
      </c>
      <c r="D12" s="59">
        <v>321226024</v>
      </c>
      <c r="E12" s="5"/>
      <c r="F12" s="5"/>
      <c r="G12" s="5"/>
      <c r="H12" s="59">
        <v>321226024</v>
      </c>
      <c r="I12" s="5"/>
      <c r="J12" s="29"/>
    </row>
    <row r="13" spans="2:26" s="4" customFormat="1" ht="27.75" customHeight="1" x14ac:dyDescent="0.55000000000000004">
      <c r="B13" s="5" t="s">
        <v>173</v>
      </c>
      <c r="D13" s="59">
        <v>123989393</v>
      </c>
      <c r="E13" s="5"/>
      <c r="F13" s="5"/>
      <c r="G13" s="5"/>
      <c r="H13" s="59">
        <v>123989393</v>
      </c>
      <c r="I13" s="5"/>
      <c r="J13" s="29"/>
    </row>
    <row r="14" spans="2:26" s="4" customFormat="1" ht="27.75" customHeight="1" x14ac:dyDescent="0.55000000000000004">
      <c r="B14" s="5" t="s">
        <v>174</v>
      </c>
      <c r="D14" s="59">
        <v>153227</v>
      </c>
      <c r="E14" s="5"/>
      <c r="F14" s="5"/>
      <c r="G14" s="5"/>
      <c r="H14" s="59">
        <v>153227</v>
      </c>
      <c r="I14" s="5"/>
      <c r="J14" s="29"/>
    </row>
    <row r="15" spans="2:26" s="4" customFormat="1" ht="27.75" customHeight="1" x14ac:dyDescent="0.55000000000000004">
      <c r="B15" s="5" t="s">
        <v>175</v>
      </c>
      <c r="D15" s="59">
        <v>5977</v>
      </c>
      <c r="E15" s="5"/>
      <c r="F15" s="5"/>
      <c r="G15" s="5"/>
      <c r="H15" s="59">
        <v>5977</v>
      </c>
      <c r="I15" s="5"/>
      <c r="J15" s="29"/>
    </row>
    <row r="16" spans="2:26" s="4" customFormat="1" ht="27.75" customHeight="1" x14ac:dyDescent="0.55000000000000004">
      <c r="B16" s="5" t="s">
        <v>176</v>
      </c>
      <c r="D16" s="59">
        <v>441</v>
      </c>
      <c r="E16" s="5"/>
      <c r="F16" s="5"/>
      <c r="G16" s="5"/>
      <c r="H16" s="59">
        <v>441</v>
      </c>
      <c r="I16" s="5"/>
      <c r="J16" s="29"/>
    </row>
    <row r="17" spans="1:10" ht="21.75" customHeight="1" thickBot="1" x14ac:dyDescent="0.6">
      <c r="B17" s="221" t="s">
        <v>63</v>
      </c>
      <c r="C17" s="221"/>
      <c r="D17" s="61">
        <f>SUM(D10:D16)</f>
        <v>1112125164</v>
      </c>
      <c r="E17" s="62"/>
      <c r="F17" s="63"/>
      <c r="G17" s="62"/>
      <c r="H17" s="61">
        <f>SUM(H10:H16)</f>
        <v>1112125164</v>
      </c>
      <c r="I17" s="62"/>
      <c r="J17" s="85"/>
    </row>
    <row r="18" spans="1:10" ht="21.75" customHeight="1" thickTop="1" x14ac:dyDescent="0.55000000000000004">
      <c r="D18" s="2" t="s">
        <v>143</v>
      </c>
      <c r="J18" s="82"/>
    </row>
    <row r="19" spans="1:10" ht="21" customHeight="1" x14ac:dyDescent="0.55000000000000004">
      <c r="A19" s="168">
        <v>13</v>
      </c>
      <c r="B19" s="168"/>
      <c r="C19" s="168"/>
      <c r="D19" s="168"/>
      <c r="E19" s="168"/>
      <c r="F19" s="168"/>
      <c r="G19" s="168"/>
      <c r="H19" s="168"/>
      <c r="I19" s="168"/>
      <c r="J19" s="168"/>
    </row>
    <row r="20" spans="1:10" ht="21.75" customHeight="1" x14ac:dyDescent="0.55000000000000004">
      <c r="J20" s="82"/>
    </row>
  </sheetData>
  <sortState xmlns:xlrd2="http://schemas.microsoft.com/office/spreadsheetml/2017/richdata2" ref="B10:H16">
    <sortCondition descending="1" ref="H10:H16"/>
  </sortState>
  <mergeCells count="13">
    <mergeCell ref="A19:J19"/>
    <mergeCell ref="B2:J2"/>
    <mergeCell ref="B3:J3"/>
    <mergeCell ref="B4:J4"/>
    <mergeCell ref="B17:C17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P15"/>
  <sheetViews>
    <sheetView rightToLeft="1" view="pageBreakPreview" topLeftCell="A4" zoomScale="90" zoomScaleNormal="70" zoomScaleSheetLayoutView="90" workbookViewId="0">
      <selection activeCell="A11" sqref="A11:XFD12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1:16" ht="30" x14ac:dyDescent="0.55000000000000004">
      <c r="B2" s="169" t="s">
        <v>73</v>
      </c>
      <c r="C2" s="169"/>
      <c r="D2" s="169"/>
      <c r="E2" s="169"/>
      <c r="F2" s="169"/>
    </row>
    <row r="3" spans="1:16" ht="30" x14ac:dyDescent="0.55000000000000004">
      <c r="B3" s="169" t="s">
        <v>35</v>
      </c>
      <c r="C3" s="169"/>
      <c r="D3" s="169"/>
      <c r="E3" s="169"/>
      <c r="F3" s="169"/>
    </row>
    <row r="4" spans="1:16" ht="30" x14ac:dyDescent="0.55000000000000004">
      <c r="B4" s="169" t="s">
        <v>201</v>
      </c>
      <c r="C4" s="169"/>
      <c r="D4" s="169"/>
      <c r="E4" s="169"/>
      <c r="F4" s="169"/>
    </row>
    <row r="5" spans="1:16" ht="125.25" customHeight="1" x14ac:dyDescent="0.55000000000000004"/>
    <row r="6" spans="1:16" s="18" customFormat="1" ht="24" x14ac:dyDescent="0.6">
      <c r="B6" s="41" t="s">
        <v>189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6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30" x14ac:dyDescent="0.55000000000000004">
      <c r="B8" s="206" t="s">
        <v>62</v>
      </c>
      <c r="D8" s="169" t="s">
        <v>37</v>
      </c>
      <c r="F8" s="169" t="s">
        <v>202</v>
      </c>
    </row>
    <row r="9" spans="1:16" ht="30" x14ac:dyDescent="0.55000000000000004">
      <c r="B9" s="224" t="s">
        <v>62</v>
      </c>
      <c r="D9" s="225" t="s">
        <v>32</v>
      </c>
      <c r="F9" s="225" t="s">
        <v>32</v>
      </c>
    </row>
    <row r="10" spans="1:16" x14ac:dyDescent="0.55000000000000004">
      <c r="B10" s="2" t="s">
        <v>74</v>
      </c>
      <c r="D10" s="64">
        <v>2080263</v>
      </c>
      <c r="E10" s="62"/>
      <c r="F10" s="64">
        <v>2080263</v>
      </c>
    </row>
    <row r="11" spans="1:16" ht="21.75" thickBot="1" x14ac:dyDescent="0.6">
      <c r="B11" s="22" t="s">
        <v>63</v>
      </c>
      <c r="D11" s="61">
        <f>SUM(D10:D10)</f>
        <v>2080263</v>
      </c>
      <c r="E11" s="62"/>
      <c r="F11" s="61">
        <f>SUM(F10:F10)</f>
        <v>2080263</v>
      </c>
    </row>
    <row r="12" spans="1:16" ht="21.75" thickTop="1" x14ac:dyDescent="0.55000000000000004"/>
    <row r="13" spans="1:16" ht="85.5" customHeight="1" x14ac:dyDescent="0.55000000000000004"/>
    <row r="14" spans="1:16" ht="54" customHeight="1" x14ac:dyDescent="0.55000000000000004"/>
    <row r="15" spans="1:16" ht="27" customHeight="1" x14ac:dyDescent="0.75">
      <c r="A15" s="223">
        <v>14</v>
      </c>
      <c r="B15" s="223"/>
      <c r="C15" s="223"/>
      <c r="D15" s="223"/>
      <c r="E15" s="223"/>
      <c r="F15" s="223"/>
    </row>
  </sheetData>
  <sortState xmlns:xlrd2="http://schemas.microsoft.com/office/spreadsheetml/2017/richdata2" ref="B10:F10">
    <sortCondition descending="1" ref="F10"/>
  </sortState>
  <mergeCells count="9">
    <mergeCell ref="A15:F15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28"/>
  <sheetViews>
    <sheetView rightToLeft="1" view="pageBreakPreview" topLeftCell="A4" zoomScale="85" zoomScaleNormal="110" zoomScaleSheetLayoutView="85" workbookViewId="0">
      <selection activeCell="T12" sqref="T12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69" t="s">
        <v>73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</row>
    <row r="3" spans="2:28" ht="30" x14ac:dyDescent="0.55000000000000004">
      <c r="B3" s="169" t="s">
        <v>35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</row>
    <row r="4" spans="2:28" ht="30" x14ac:dyDescent="0.55000000000000004">
      <c r="B4" s="169" t="s">
        <v>201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</row>
    <row r="5" spans="2:28" ht="67.5" customHeight="1" x14ac:dyDescent="0.55000000000000004"/>
    <row r="6" spans="2:28" ht="30" x14ac:dyDescent="0.55000000000000004">
      <c r="B6" s="199" t="s">
        <v>190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7" customFormat="1" ht="24" x14ac:dyDescent="0.6">
      <c r="B7" s="226" t="s">
        <v>1</v>
      </c>
      <c r="D7" s="222" t="s">
        <v>43</v>
      </c>
      <c r="E7" s="222" t="s">
        <v>43</v>
      </c>
      <c r="F7" s="222" t="s">
        <v>43</v>
      </c>
      <c r="G7" s="222" t="s">
        <v>43</v>
      </c>
      <c r="H7" s="222" t="s">
        <v>43</v>
      </c>
      <c r="J7" s="222" t="s">
        <v>37</v>
      </c>
      <c r="K7" s="222" t="s">
        <v>37</v>
      </c>
      <c r="L7" s="222" t="s">
        <v>37</v>
      </c>
      <c r="M7" s="222" t="s">
        <v>37</v>
      </c>
      <c r="N7" s="222" t="s">
        <v>37</v>
      </c>
      <c r="P7" s="222" t="s">
        <v>38</v>
      </c>
      <c r="Q7" s="222" t="s">
        <v>38</v>
      </c>
      <c r="R7" s="222" t="s">
        <v>38</v>
      </c>
      <c r="S7" s="222" t="s">
        <v>38</v>
      </c>
      <c r="T7" s="222" t="s">
        <v>38</v>
      </c>
    </row>
    <row r="8" spans="2:28" s="27" customFormat="1" ht="63.75" customHeight="1" x14ac:dyDescent="0.6">
      <c r="B8" s="226" t="s">
        <v>1</v>
      </c>
      <c r="D8" s="104" t="s">
        <v>123</v>
      </c>
      <c r="E8" s="40"/>
      <c r="F8" s="227" t="s">
        <v>44</v>
      </c>
      <c r="G8" s="40"/>
      <c r="H8" s="227" t="s">
        <v>45</v>
      </c>
      <c r="J8" s="227" t="s">
        <v>46</v>
      </c>
      <c r="K8" s="40"/>
      <c r="L8" s="227" t="s">
        <v>41</v>
      </c>
      <c r="M8" s="40"/>
      <c r="N8" s="227" t="s">
        <v>47</v>
      </c>
      <c r="P8" s="227" t="s">
        <v>46</v>
      </c>
      <c r="Q8" s="40"/>
      <c r="R8" s="227" t="s">
        <v>41</v>
      </c>
      <c r="S8" s="40"/>
      <c r="T8" s="227" t="s">
        <v>47</v>
      </c>
    </row>
    <row r="9" spans="2:28" s="27" customFormat="1" ht="24" customHeight="1" x14ac:dyDescent="0.6">
      <c r="B9" s="2"/>
      <c r="C9" s="2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pans="2:28" s="27" customFormat="1" ht="27.75" customHeight="1" x14ac:dyDescent="0.6">
      <c r="B10" s="2"/>
      <c r="C10" s="2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spans="2:28" ht="21.75" thickBot="1" x14ac:dyDescent="0.6">
      <c r="B11" s="63" t="s">
        <v>63</v>
      </c>
      <c r="C11" s="86"/>
      <c r="D11" s="86"/>
      <c r="E11" s="86"/>
      <c r="F11" s="61"/>
      <c r="G11" s="61">
        <f t="shared" ref="G11:S11" si="0">SUM(G10)</f>
        <v>0</v>
      </c>
      <c r="H11" s="61"/>
      <c r="I11" s="61">
        <f t="shared" si="0"/>
        <v>0</v>
      </c>
      <c r="J11" s="61"/>
      <c r="K11" s="61">
        <f t="shared" si="0"/>
        <v>0</v>
      </c>
      <c r="L11" s="61"/>
      <c r="M11" s="61">
        <f t="shared" si="0"/>
        <v>0</v>
      </c>
      <c r="N11" s="61"/>
      <c r="O11" s="61">
        <f t="shared" si="0"/>
        <v>0</v>
      </c>
      <c r="P11" s="61"/>
      <c r="Q11" s="61">
        <f t="shared" si="0"/>
        <v>0</v>
      </c>
      <c r="R11" s="61"/>
      <c r="S11" s="61">
        <f t="shared" si="0"/>
        <v>0</v>
      </c>
      <c r="T11" s="61"/>
    </row>
    <row r="12" spans="2:28" ht="21.75" thickTop="1" x14ac:dyDescent="0.55000000000000004">
      <c r="L12"/>
    </row>
    <row r="13" spans="2:28" ht="30" x14ac:dyDescent="0.55000000000000004">
      <c r="B13" s="62"/>
      <c r="C13" s="62"/>
      <c r="D13" s="62"/>
      <c r="E13" s="62"/>
      <c r="F13" s="62"/>
      <c r="G13" s="62"/>
      <c r="H13" s="62"/>
      <c r="I13" s="62"/>
      <c r="J13" s="68">
        <v>15</v>
      </c>
      <c r="K13" s="62"/>
      <c r="L13" s="112"/>
      <c r="M13" s="62"/>
      <c r="N13" s="62"/>
      <c r="O13" s="62"/>
      <c r="P13" s="62"/>
      <c r="Q13" s="62"/>
      <c r="R13" s="62"/>
      <c r="S13" s="62"/>
      <c r="T13" s="62"/>
    </row>
    <row r="14" spans="2:28" x14ac:dyDescent="0.55000000000000004">
      <c r="L14"/>
    </row>
    <row r="16" spans="2:28" x14ac:dyDescent="0.55000000000000004">
      <c r="L16"/>
    </row>
    <row r="17" spans="12:12" x14ac:dyDescent="0.55000000000000004">
      <c r="L17"/>
    </row>
    <row r="18" spans="12:12" x14ac:dyDescent="0.55000000000000004">
      <c r="L18"/>
    </row>
    <row r="19" spans="12:12" x14ac:dyDescent="0.55000000000000004">
      <c r="L19"/>
    </row>
    <row r="20" spans="12:12" x14ac:dyDescent="0.55000000000000004">
      <c r="L20"/>
    </row>
    <row r="21" spans="12:12" x14ac:dyDescent="0.55000000000000004">
      <c r="L21"/>
    </row>
    <row r="22" spans="12:12" x14ac:dyDescent="0.55000000000000004">
      <c r="L22"/>
    </row>
    <row r="23" spans="12:12" x14ac:dyDescent="0.55000000000000004">
      <c r="L23"/>
    </row>
    <row r="24" spans="12:12" x14ac:dyDescent="0.55000000000000004">
      <c r="L24"/>
    </row>
    <row r="25" spans="12:12" x14ac:dyDescent="0.55000000000000004">
      <c r="L25"/>
    </row>
    <row r="26" spans="12:12" x14ac:dyDescent="0.55000000000000004">
      <c r="L26"/>
    </row>
    <row r="27" spans="12:12" x14ac:dyDescent="0.55000000000000004">
      <c r="L27"/>
    </row>
    <row r="28" spans="12:12" x14ac:dyDescent="0.55000000000000004">
      <c r="L28" s="80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18"/>
  <sheetViews>
    <sheetView rightToLeft="1" view="pageBreakPreview" zoomScale="110" zoomScaleNormal="100" zoomScaleSheetLayoutView="110" workbookViewId="0">
      <selection activeCell="P23" sqref="P23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 x14ac:dyDescent="0.25">
      <c r="A1" s="191" t="s">
        <v>73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25.5" x14ac:dyDescent="0.25">
      <c r="A2" s="191" t="s">
        <v>35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11" ht="25.5" x14ac:dyDescent="0.25">
      <c r="A3" s="191" t="s">
        <v>201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1:11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24" x14ac:dyDescent="0.25">
      <c r="A5" s="228" t="s">
        <v>100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</row>
    <row r="6" spans="1:11" ht="21" x14ac:dyDescent="0.25">
      <c r="A6" s="105"/>
      <c r="B6" s="105"/>
      <c r="C6" s="105"/>
      <c r="D6" s="105"/>
      <c r="E6" s="105"/>
      <c r="F6" s="105"/>
      <c r="G6" s="105"/>
      <c r="H6" s="105"/>
      <c r="I6" s="107" t="s">
        <v>37</v>
      </c>
      <c r="J6" s="105"/>
      <c r="K6" s="107" t="s">
        <v>99</v>
      </c>
    </row>
    <row r="7" spans="1:11" ht="114" customHeight="1" x14ac:dyDescent="0.25">
      <c r="A7" s="107" t="s">
        <v>124</v>
      </c>
      <c r="B7" s="105"/>
      <c r="C7" s="114" t="s">
        <v>125</v>
      </c>
      <c r="D7" s="105"/>
      <c r="E7" s="114" t="s">
        <v>126</v>
      </c>
      <c r="F7" s="105"/>
      <c r="G7" s="114" t="s">
        <v>127</v>
      </c>
      <c r="H7" s="105"/>
      <c r="I7" s="113" t="s">
        <v>128</v>
      </c>
      <c r="J7" s="105"/>
      <c r="K7" s="113" t="s">
        <v>128</v>
      </c>
    </row>
    <row r="8" spans="1:11" x14ac:dyDescent="0.25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</row>
    <row r="9" spans="1:11" ht="15.75" thickBot="1" x14ac:dyDescent="0.3">
      <c r="A9" s="127" t="s">
        <v>57</v>
      </c>
      <c r="B9" s="105"/>
      <c r="C9" s="126"/>
      <c r="D9" s="105"/>
      <c r="E9" s="126"/>
      <c r="F9" s="105"/>
      <c r="G9" s="126"/>
      <c r="H9" s="105"/>
      <c r="I9" s="126"/>
      <c r="J9" s="105"/>
      <c r="K9" s="126"/>
    </row>
    <row r="10" spans="1:11" ht="15.75" thickTop="1" x14ac:dyDescent="0.25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29.25" customHeight="1" x14ac:dyDescent="0.25">
      <c r="A12" s="194">
        <v>16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</row>
    <row r="13" spans="1:11" x14ac:dyDescent="0.25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x14ac:dyDescent="0.25">
      <c r="A14" s="105"/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x14ac:dyDescent="0.25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x14ac:dyDescent="0.25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</row>
    <row r="17" spans="1:11" x14ac:dyDescent="0.25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1" x14ac:dyDescent="0.25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</row>
  </sheetData>
  <mergeCells count="5">
    <mergeCell ref="A1:K1"/>
    <mergeCell ref="A2:K2"/>
    <mergeCell ref="A3:K3"/>
    <mergeCell ref="A5:K5"/>
    <mergeCell ref="A12:K12"/>
  </mergeCells>
  <pageMargins left="0.7" right="0.7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16"/>
  <sheetViews>
    <sheetView rightToLeft="1" workbookViewId="0">
      <selection activeCell="A10" sqref="A10"/>
    </sheetView>
  </sheetViews>
  <sheetFormatPr defaultRowHeight="15" x14ac:dyDescent="0.25"/>
  <cols>
    <col min="1" max="1" width="28" bestFit="1" customWidth="1"/>
    <col min="2" max="2" width="1.42578125" customWidth="1"/>
    <col min="3" max="3" width="17.5703125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191" t="s">
        <v>73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</row>
    <row r="2" spans="1:19" ht="25.5" x14ac:dyDescent="0.25">
      <c r="A2" s="191" t="s">
        <v>35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</row>
    <row r="3" spans="1:19" ht="25.5" x14ac:dyDescent="0.25">
      <c r="A3" s="191" t="s">
        <v>201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</row>
    <row r="4" spans="1:19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5" spans="1:19" ht="24" x14ac:dyDescent="0.25">
      <c r="A5" s="228" t="s">
        <v>191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</row>
    <row r="6" spans="1:19" ht="21" x14ac:dyDescent="0.25">
      <c r="A6" s="190" t="s">
        <v>129</v>
      </c>
      <c r="B6" s="105"/>
      <c r="C6" s="105"/>
      <c r="D6" s="105"/>
      <c r="E6" s="105"/>
      <c r="F6" s="105"/>
      <c r="G6" s="105"/>
      <c r="H6" s="105"/>
      <c r="I6" s="190" t="s">
        <v>37</v>
      </c>
      <c r="J6" s="190"/>
      <c r="K6" s="190"/>
      <c r="L6" s="190"/>
      <c r="M6" s="190"/>
      <c r="N6" s="105"/>
      <c r="O6" s="190" t="s">
        <v>99</v>
      </c>
      <c r="P6" s="190"/>
      <c r="Q6" s="190"/>
      <c r="R6" s="190"/>
      <c r="S6" s="190"/>
    </row>
    <row r="7" spans="1:19" ht="63" x14ac:dyDescent="0.25">
      <c r="A7" s="190"/>
      <c r="B7" s="105"/>
      <c r="C7" s="114" t="s">
        <v>130</v>
      </c>
      <c r="D7" s="105"/>
      <c r="E7" s="114" t="s">
        <v>68</v>
      </c>
      <c r="F7" s="105"/>
      <c r="G7" s="114" t="s">
        <v>131</v>
      </c>
      <c r="H7" s="105"/>
      <c r="I7" s="113" t="s">
        <v>40</v>
      </c>
      <c r="J7" s="106"/>
      <c r="K7" s="113" t="s">
        <v>41</v>
      </c>
      <c r="L7" s="106"/>
      <c r="M7" s="113" t="s">
        <v>42</v>
      </c>
      <c r="N7" s="105"/>
      <c r="O7" s="113" t="s">
        <v>40</v>
      </c>
      <c r="P7" s="106"/>
      <c r="Q7" s="113" t="s">
        <v>41</v>
      </c>
      <c r="R7" s="106"/>
      <c r="S7" s="113" t="s">
        <v>42</v>
      </c>
    </row>
    <row r="8" spans="1:19" ht="21.75" thickBot="1" x14ac:dyDescent="0.3">
      <c r="A8" s="110" t="s">
        <v>57</v>
      </c>
      <c r="B8" s="105"/>
      <c r="C8" s="109"/>
      <c r="D8" s="105"/>
      <c r="E8" s="130"/>
      <c r="F8" s="105"/>
      <c r="G8" s="109"/>
      <c r="H8" s="105"/>
      <c r="I8" s="109">
        <v>0</v>
      </c>
      <c r="J8" s="105"/>
      <c r="K8" s="109">
        <v>0</v>
      </c>
      <c r="L8" s="105"/>
      <c r="M8" s="109">
        <v>0</v>
      </c>
      <c r="N8" s="105"/>
      <c r="O8" s="109">
        <v>0</v>
      </c>
      <c r="P8" s="105"/>
      <c r="Q8" s="109">
        <v>0</v>
      </c>
      <c r="R8" s="105"/>
      <c r="S8" s="109">
        <v>0</v>
      </c>
    </row>
    <row r="9" spans="1:19" ht="15.75" thickTop="1" x14ac:dyDescent="0.25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</row>
    <row r="10" spans="1:19" x14ac:dyDescent="0.25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</row>
    <row r="11" spans="1:19" x14ac:dyDescent="0.25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</row>
    <row r="12" spans="1:19" x14ac:dyDescent="0.25">
      <c r="A12" s="105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</row>
    <row r="13" spans="1:19" x14ac:dyDescent="0.25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</row>
    <row r="14" spans="1:19" ht="30" x14ac:dyDescent="0.25">
      <c r="A14" s="168">
        <v>17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</row>
    <row r="15" spans="1:19" x14ac:dyDescent="0.25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x14ac:dyDescent="0.25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</sheetData>
  <mergeCells count="8">
    <mergeCell ref="A14:S14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2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20"/>
  <sheetViews>
    <sheetView rightToLeft="1" view="pageBreakPreview" topLeftCell="A6" zoomScaleNormal="70" zoomScaleSheetLayoutView="100" workbookViewId="0">
      <selection activeCell="A23" sqref="A23:XFD26"/>
    </sheetView>
  </sheetViews>
  <sheetFormatPr defaultColWidth="9.140625" defaultRowHeight="21.75" customHeight="1" x14ac:dyDescent="0.25"/>
  <cols>
    <col min="1" max="1" width="2.7109375" style="23" customWidth="1"/>
    <col min="2" max="2" width="38.85546875" style="23" customWidth="1"/>
    <col min="3" max="3" width="1" style="23" customWidth="1"/>
    <col min="4" max="4" width="17" style="23" bestFit="1" customWidth="1"/>
    <col min="5" max="5" width="3" style="23" bestFit="1" customWidth="1"/>
    <col min="6" max="6" width="13.5703125" style="23" bestFit="1" customWidth="1"/>
    <col min="7" max="7" width="3" style="23" bestFit="1" customWidth="1"/>
    <col min="8" max="8" width="17" style="23" bestFit="1" customWidth="1"/>
    <col min="9" max="9" width="3" style="23" bestFit="1" customWidth="1"/>
    <col min="10" max="10" width="18.85546875" style="23" bestFit="1" customWidth="1"/>
    <col min="11" max="11" width="3" style="23" bestFit="1" customWidth="1"/>
    <col min="12" max="12" width="13.28515625" style="23" customWidth="1"/>
    <col min="13" max="13" width="3" style="23" bestFit="1" customWidth="1"/>
    <col min="14" max="14" width="18.85546875" style="23" bestFit="1" customWidth="1"/>
    <col min="15" max="15" width="1" style="23" customWidth="1"/>
    <col min="16" max="16" width="15.7109375" style="23" bestFit="1" customWidth="1"/>
    <col min="17" max="16384" width="9.140625" style="23"/>
  </cols>
  <sheetData>
    <row r="2" spans="2:22" ht="27" customHeight="1" x14ac:dyDescent="0.25">
      <c r="B2" s="232" t="s">
        <v>73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2:22" ht="27" customHeight="1" x14ac:dyDescent="0.25">
      <c r="B3" s="232" t="s">
        <v>35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</row>
    <row r="4" spans="2:22" ht="27" customHeight="1" x14ac:dyDescent="0.25">
      <c r="B4" s="232" t="s">
        <v>201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</row>
    <row r="5" spans="2:22" s="24" customFormat="1" ht="21.75" customHeight="1" x14ac:dyDescent="0.25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22" s="2" customFormat="1" ht="30.75" customHeight="1" x14ac:dyDescent="0.55000000000000004">
      <c r="B6" s="230" t="s">
        <v>192</v>
      </c>
      <c r="C6" s="230"/>
      <c r="D6" s="230"/>
      <c r="E6" s="230"/>
      <c r="F6" s="230"/>
      <c r="G6" s="230"/>
      <c r="H6" s="230"/>
      <c r="I6" s="230"/>
      <c r="J6" s="230"/>
      <c r="K6" s="42"/>
      <c r="L6" s="42"/>
      <c r="M6" s="42"/>
      <c r="N6" s="42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6">
      <c r="B7" s="41"/>
      <c r="C7" s="18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0"/>
      <c r="P7" s="10"/>
      <c r="Q7" s="10"/>
      <c r="R7" s="10"/>
      <c r="S7" s="10"/>
      <c r="T7" s="10"/>
      <c r="U7" s="10"/>
      <c r="V7" s="10"/>
    </row>
    <row r="8" spans="2:22" s="24" customFormat="1" ht="21.75" customHeight="1" x14ac:dyDescent="0.25">
      <c r="B8" s="231" t="s">
        <v>36</v>
      </c>
      <c r="C8" s="231" t="s">
        <v>36</v>
      </c>
      <c r="D8" s="231" t="s">
        <v>37</v>
      </c>
      <c r="E8" s="231" t="s">
        <v>37</v>
      </c>
      <c r="F8" s="231" t="s">
        <v>37</v>
      </c>
      <c r="G8" s="231" t="s">
        <v>37</v>
      </c>
      <c r="H8" s="231" t="s">
        <v>37</v>
      </c>
      <c r="I8" s="70"/>
      <c r="J8" s="231" t="s">
        <v>38</v>
      </c>
      <c r="K8" s="231" t="s">
        <v>38</v>
      </c>
      <c r="L8" s="231" t="s">
        <v>38</v>
      </c>
      <c r="M8" s="231" t="s">
        <v>38</v>
      </c>
      <c r="N8" s="231" t="s">
        <v>38</v>
      </c>
    </row>
    <row r="9" spans="2:22" s="25" customFormat="1" ht="58.5" customHeight="1" x14ac:dyDescent="0.25">
      <c r="B9" s="234" t="s">
        <v>39</v>
      </c>
      <c r="C9" s="71"/>
      <c r="D9" s="234" t="s">
        <v>40</v>
      </c>
      <c r="E9" s="71"/>
      <c r="F9" s="234" t="s">
        <v>41</v>
      </c>
      <c r="G9" s="71"/>
      <c r="H9" s="234" t="s">
        <v>42</v>
      </c>
      <c r="I9" s="70"/>
      <c r="J9" s="234" t="s">
        <v>40</v>
      </c>
      <c r="K9" s="71"/>
      <c r="L9" s="234" t="s">
        <v>41</v>
      </c>
      <c r="M9" s="71"/>
      <c r="N9" s="234" t="s">
        <v>42</v>
      </c>
    </row>
    <row r="10" spans="2:22" s="24" customFormat="1" ht="23.25" customHeight="1" x14ac:dyDescent="0.25">
      <c r="B10" s="72" t="s">
        <v>170</v>
      </c>
      <c r="C10" s="70"/>
      <c r="D10" s="115">
        <v>335248272</v>
      </c>
      <c r="E10" s="73"/>
      <c r="F10" s="115">
        <v>694674</v>
      </c>
      <c r="G10" s="73"/>
      <c r="H10" s="115">
        <f>D10-F10</f>
        <v>334553598</v>
      </c>
      <c r="I10" s="73"/>
      <c r="J10" s="115">
        <v>335248272</v>
      </c>
      <c r="K10" s="73"/>
      <c r="L10" s="115">
        <v>694674</v>
      </c>
      <c r="M10" s="73"/>
      <c r="N10" s="115">
        <f>J10-L10</f>
        <v>334553598</v>
      </c>
    </row>
    <row r="11" spans="2:22" s="24" customFormat="1" ht="23.25" customHeight="1" x14ac:dyDescent="0.25">
      <c r="B11" s="72" t="s">
        <v>171</v>
      </c>
      <c r="C11" s="70"/>
      <c r="D11" s="115">
        <v>331501830</v>
      </c>
      <c r="E11" s="73"/>
      <c r="F11" s="115">
        <v>685205</v>
      </c>
      <c r="G11" s="73"/>
      <c r="H11" s="115">
        <f t="shared" ref="H11:H16" si="0">D11-F11</f>
        <v>330816625</v>
      </c>
      <c r="I11" s="73"/>
      <c r="J11" s="115">
        <v>331501830</v>
      </c>
      <c r="K11" s="73"/>
      <c r="L11" s="115">
        <v>685205</v>
      </c>
      <c r="M11" s="73"/>
      <c r="N11" s="115">
        <f t="shared" ref="N11:N16" si="1">J11-L11</f>
        <v>330816625</v>
      </c>
    </row>
    <row r="12" spans="2:22" s="24" customFormat="1" ht="23.25" customHeight="1" x14ac:dyDescent="0.25">
      <c r="B12" s="72" t="s">
        <v>172</v>
      </c>
      <c r="C12" s="70"/>
      <c r="D12" s="115">
        <v>321226024</v>
      </c>
      <c r="E12" s="73"/>
      <c r="F12" s="115">
        <v>1128516</v>
      </c>
      <c r="G12" s="73"/>
      <c r="H12" s="115">
        <f>D12-F12</f>
        <v>320097508</v>
      </c>
      <c r="I12" s="73"/>
      <c r="J12" s="115">
        <v>321226024</v>
      </c>
      <c r="K12" s="73"/>
      <c r="L12" s="115">
        <v>1128516</v>
      </c>
      <c r="M12" s="73"/>
      <c r="N12" s="115">
        <f t="shared" si="1"/>
        <v>320097508</v>
      </c>
    </row>
    <row r="13" spans="2:22" s="24" customFormat="1" ht="23.25" customHeight="1" x14ac:dyDescent="0.25">
      <c r="B13" s="72" t="s">
        <v>173</v>
      </c>
      <c r="C13" s="70"/>
      <c r="D13" s="115">
        <v>123989393</v>
      </c>
      <c r="E13" s="73"/>
      <c r="F13" s="115">
        <v>0</v>
      </c>
      <c r="G13" s="73"/>
      <c r="H13" s="115">
        <f t="shared" si="0"/>
        <v>123989393</v>
      </c>
      <c r="I13" s="73"/>
      <c r="J13" s="115">
        <v>123989393</v>
      </c>
      <c r="K13" s="73"/>
      <c r="L13" s="115">
        <v>0</v>
      </c>
      <c r="M13" s="73"/>
      <c r="N13" s="115">
        <f t="shared" si="1"/>
        <v>123989393</v>
      </c>
    </row>
    <row r="14" spans="2:22" s="24" customFormat="1" ht="23.25" customHeight="1" x14ac:dyDescent="0.25">
      <c r="B14" s="72" t="s">
        <v>174</v>
      </c>
      <c r="C14" s="70"/>
      <c r="D14" s="115">
        <v>153227</v>
      </c>
      <c r="E14" s="73"/>
      <c r="F14" s="115">
        <v>0</v>
      </c>
      <c r="G14" s="73"/>
      <c r="H14" s="115">
        <f t="shared" si="0"/>
        <v>153227</v>
      </c>
      <c r="I14" s="73"/>
      <c r="J14" s="115">
        <v>153227</v>
      </c>
      <c r="K14" s="73"/>
      <c r="L14" s="115">
        <v>0</v>
      </c>
      <c r="M14" s="73"/>
      <c r="N14" s="115">
        <f t="shared" si="1"/>
        <v>153227</v>
      </c>
    </row>
    <row r="15" spans="2:22" s="24" customFormat="1" ht="23.25" customHeight="1" x14ac:dyDescent="0.25">
      <c r="B15" s="72" t="s">
        <v>178</v>
      </c>
      <c r="C15" s="70"/>
      <c r="D15" s="115">
        <v>5977</v>
      </c>
      <c r="E15" s="73"/>
      <c r="F15" s="115">
        <v>0</v>
      </c>
      <c r="G15" s="73"/>
      <c r="H15" s="115">
        <f t="shared" si="0"/>
        <v>5977</v>
      </c>
      <c r="I15" s="73"/>
      <c r="J15" s="115">
        <v>5977</v>
      </c>
      <c r="K15" s="73"/>
      <c r="L15" s="115">
        <v>0</v>
      </c>
      <c r="M15" s="73"/>
      <c r="N15" s="115">
        <f t="shared" si="1"/>
        <v>5977</v>
      </c>
    </row>
    <row r="16" spans="2:22" s="24" customFormat="1" ht="22.5" customHeight="1" x14ac:dyDescent="0.25">
      <c r="B16" s="72" t="s">
        <v>177</v>
      </c>
      <c r="C16" s="70"/>
      <c r="D16" s="115">
        <v>441</v>
      </c>
      <c r="E16" s="73"/>
      <c r="F16" s="115">
        <v>0</v>
      </c>
      <c r="G16" s="73"/>
      <c r="H16" s="115">
        <f t="shared" si="0"/>
        <v>441</v>
      </c>
      <c r="I16" s="73"/>
      <c r="J16" s="115">
        <v>441</v>
      </c>
      <c r="K16" s="73"/>
      <c r="L16" s="115">
        <v>0</v>
      </c>
      <c r="M16" s="73"/>
      <c r="N16" s="115">
        <f t="shared" si="1"/>
        <v>441</v>
      </c>
    </row>
    <row r="17" spans="2:14" s="24" customFormat="1" ht="21.75" customHeight="1" thickBot="1" x14ac:dyDescent="0.3">
      <c r="B17" s="233" t="s">
        <v>63</v>
      </c>
      <c r="C17" s="233"/>
      <c r="D17" s="74">
        <f>SUM(D10:D16)</f>
        <v>1112125164</v>
      </c>
      <c r="E17" s="74"/>
      <c r="F17" s="150">
        <f>SUM(F10:F16)</f>
        <v>2508395</v>
      </c>
      <c r="G17" s="74"/>
      <c r="H17" s="74">
        <f>SUM(H10:H16)</f>
        <v>1109616769</v>
      </c>
      <c r="I17" s="74"/>
      <c r="J17" s="74">
        <f>SUM(J10:J16)</f>
        <v>1112125164</v>
      </c>
      <c r="K17" s="74"/>
      <c r="L17" s="74">
        <f>SUM(L10:L16)</f>
        <v>2508395</v>
      </c>
      <c r="M17" s="74"/>
      <c r="N17" s="74">
        <f>SUM(N10:N16)</f>
        <v>1109616769</v>
      </c>
    </row>
    <row r="18" spans="2:14" ht="21.75" customHeight="1" thickTop="1" x14ac:dyDescent="0.25"/>
    <row r="19" spans="2:14" ht="21.75" customHeight="1" x14ac:dyDescent="0.25">
      <c r="F19" s="81"/>
    </row>
    <row r="20" spans="2:14" ht="21.75" customHeight="1" x14ac:dyDescent="0.25">
      <c r="B20" s="229">
        <v>18</v>
      </c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</row>
  </sheetData>
  <sortState xmlns:xlrd2="http://schemas.microsoft.com/office/spreadsheetml/2017/richdata2" ref="B10:N16">
    <sortCondition descending="1" ref="N10:N16"/>
  </sortState>
  <mergeCells count="16">
    <mergeCell ref="B20:N20"/>
    <mergeCell ref="B6:J6"/>
    <mergeCell ref="B8:C8"/>
    <mergeCell ref="B2:N2"/>
    <mergeCell ref="B3:N3"/>
    <mergeCell ref="B4:N4"/>
    <mergeCell ref="B17:C17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42"/>
  <sheetViews>
    <sheetView rightToLeft="1" view="pageBreakPreview" topLeftCell="A4" zoomScale="110" zoomScaleNormal="110" zoomScaleSheetLayoutView="110" workbookViewId="0">
      <selection activeCell="D9" sqref="D9:G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6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69" t="s">
        <v>73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</row>
    <row r="3" spans="3:17" ht="30" x14ac:dyDescent="0.55000000000000004">
      <c r="C3" s="169" t="s">
        <v>0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</row>
    <row r="4" spans="3:17" ht="30" x14ac:dyDescent="0.55000000000000004">
      <c r="C4" s="169" t="s">
        <v>201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36" t="s">
        <v>64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5" customFormat="1" ht="34.5" customHeight="1" x14ac:dyDescent="0.25">
      <c r="C9" s="170" t="s">
        <v>69</v>
      </c>
      <c r="D9" s="171" t="s">
        <v>200</v>
      </c>
      <c r="E9" s="171" t="s">
        <v>2</v>
      </c>
      <c r="F9" s="171" t="s">
        <v>2</v>
      </c>
      <c r="G9" s="171" t="s">
        <v>2</v>
      </c>
      <c r="I9" s="171" t="s">
        <v>3</v>
      </c>
      <c r="J9" s="171" t="s">
        <v>3</v>
      </c>
      <c r="K9" s="171" t="s">
        <v>3</v>
      </c>
      <c r="M9" s="171" t="s">
        <v>202</v>
      </c>
      <c r="N9" s="171" t="s">
        <v>4</v>
      </c>
      <c r="O9" s="171" t="s">
        <v>4</v>
      </c>
      <c r="P9" s="171" t="s">
        <v>4</v>
      </c>
      <c r="Q9" s="171" t="s">
        <v>4</v>
      </c>
    </row>
    <row r="10" spans="3:17" s="5" customFormat="1" ht="44.25" customHeight="1" x14ac:dyDescent="0.25">
      <c r="C10" s="170"/>
      <c r="D10" s="9"/>
      <c r="E10" s="172" t="s">
        <v>6</v>
      </c>
      <c r="F10" s="9"/>
      <c r="G10" s="172" t="s">
        <v>7</v>
      </c>
      <c r="I10" s="172" t="s">
        <v>70</v>
      </c>
      <c r="J10" s="9"/>
      <c r="K10" s="172" t="s">
        <v>71</v>
      </c>
      <c r="L10" s="29">
        <v>0</v>
      </c>
      <c r="M10" s="172" t="s">
        <v>6</v>
      </c>
      <c r="N10" s="9"/>
      <c r="O10" s="172" t="s">
        <v>7</v>
      </c>
      <c r="Q10" s="174" t="s">
        <v>11</v>
      </c>
    </row>
    <row r="11" spans="3:17" s="5" customFormat="1" ht="39.75" customHeight="1" x14ac:dyDescent="0.25">
      <c r="C11" s="170"/>
      <c r="D11" s="8"/>
      <c r="E11" s="173" t="s">
        <v>6</v>
      </c>
      <c r="F11" s="8"/>
      <c r="G11" s="173" t="s">
        <v>7</v>
      </c>
      <c r="I11" s="173"/>
      <c r="J11" s="8"/>
      <c r="K11" s="173"/>
      <c r="L11" s="29">
        <v>0</v>
      </c>
      <c r="M11" s="173" t="s">
        <v>6</v>
      </c>
      <c r="N11" s="8"/>
      <c r="O11" s="173" t="s">
        <v>7</v>
      </c>
      <c r="Q11" s="175" t="s">
        <v>11</v>
      </c>
    </row>
    <row r="12" spans="3:17" x14ac:dyDescent="0.55000000000000004">
      <c r="C12" s="28" t="s">
        <v>66</v>
      </c>
      <c r="E12" s="88">
        <f>'اوراق '!R19</f>
        <v>59035989398</v>
      </c>
      <c r="F12" s="19"/>
      <c r="G12" s="88">
        <f>'اوراق '!T19</f>
        <v>82252460189</v>
      </c>
      <c r="H12" s="19"/>
      <c r="I12" s="88">
        <f>'اوراق '!X19</f>
        <v>0</v>
      </c>
      <c r="J12" s="19"/>
      <c r="K12" s="88">
        <f>'اوراق '!AB19</f>
        <v>0</v>
      </c>
      <c r="L12" s="43">
        <v>0</v>
      </c>
      <c r="M12" s="88">
        <f>'اوراق '!AH19</f>
        <v>59035989398</v>
      </c>
      <c r="N12" s="19"/>
      <c r="O12" s="88">
        <f>'اوراق '!AJ19</f>
        <v>84977956595</v>
      </c>
      <c r="P12" s="19"/>
      <c r="Q12" s="43">
        <f>O12/$O$17</f>
        <v>0.52718706173136165</v>
      </c>
    </row>
    <row r="13" spans="3:17" x14ac:dyDescent="0.55000000000000004">
      <c r="C13" s="2" t="s">
        <v>75</v>
      </c>
      <c r="E13" s="88">
        <f>سپرده!D17</f>
        <v>73246066575</v>
      </c>
      <c r="F13" s="19"/>
      <c r="G13" s="88">
        <f>سپرده!D17</f>
        <v>73246066575</v>
      </c>
      <c r="H13" s="19"/>
      <c r="I13" s="88">
        <f>سپرده!F17</f>
        <v>1062974484</v>
      </c>
      <c r="J13" s="19"/>
      <c r="K13" s="88">
        <f>سپرده!H17</f>
        <v>1323000</v>
      </c>
      <c r="L13" s="43">
        <v>0.3836</v>
      </c>
      <c r="M13" s="88">
        <f>سپرده!J17</f>
        <v>74307718059</v>
      </c>
      <c r="N13" s="19"/>
      <c r="O13" s="88">
        <f>سپرده!J17</f>
        <v>74307718059</v>
      </c>
      <c r="P13" s="19"/>
      <c r="Q13" s="87">
        <f>O13/$O$17</f>
        <v>0.46099093361573734</v>
      </c>
    </row>
    <row r="14" spans="3:17" x14ac:dyDescent="0.55000000000000004">
      <c r="C14" s="2" t="s">
        <v>144</v>
      </c>
      <c r="E14" s="88">
        <f>'واحدهای صندوق'!F10</f>
        <v>2038240264</v>
      </c>
      <c r="F14" s="19"/>
      <c r="G14" s="88">
        <f>'واحدهای صندوق'!H10</f>
        <v>1905604046.8080001</v>
      </c>
      <c r="H14" s="19"/>
      <c r="I14" s="88">
        <f>'واحدهای صندوق'!L10</f>
        <v>0</v>
      </c>
      <c r="J14" s="19"/>
      <c r="K14" s="88">
        <f>'واحدهای صندوق'!P10</f>
        <v>0</v>
      </c>
      <c r="L14" s="43"/>
      <c r="M14" s="88">
        <f>'واحدهای صندوق'!V10</f>
        <v>2038240264</v>
      </c>
      <c r="N14" s="19"/>
      <c r="O14" s="88">
        <f>'واحدهای صندوق'!X10</f>
        <v>1905604046.8080001</v>
      </c>
      <c r="P14" s="19"/>
      <c r="Q14" s="133">
        <f>O14/$O$17</f>
        <v>1.1822004652900913E-2</v>
      </c>
    </row>
    <row r="15" spans="3:17" x14ac:dyDescent="0.55000000000000004">
      <c r="C15" s="2" t="s">
        <v>65</v>
      </c>
      <c r="E15" s="88">
        <f>سهام!G12</f>
        <v>0</v>
      </c>
      <c r="F15" s="19"/>
      <c r="G15" s="88">
        <f>سهام!I12</f>
        <v>0</v>
      </c>
      <c r="H15" s="19"/>
      <c r="I15" s="88">
        <f>سهام!M12</f>
        <v>0</v>
      </c>
      <c r="J15" s="19"/>
      <c r="K15" s="88">
        <f>سهام!Q12</f>
        <v>0</v>
      </c>
      <c r="L15" s="43">
        <v>0</v>
      </c>
      <c r="M15" s="88">
        <f>سهام!W12</f>
        <v>0</v>
      </c>
      <c r="N15" s="19"/>
      <c r="O15" s="88">
        <f>سهام!Y12</f>
        <v>0</v>
      </c>
      <c r="P15" s="19"/>
      <c r="Q15" s="91">
        <f>O15/$O$17</f>
        <v>0</v>
      </c>
    </row>
    <row r="16" spans="3:17" x14ac:dyDescent="0.55000000000000004">
      <c r="E16" s="3"/>
      <c r="G16" s="3"/>
      <c r="I16" s="3"/>
      <c r="K16" s="3"/>
      <c r="L16" s="82">
        <v>0.25369999999999998</v>
      </c>
      <c r="M16" s="3"/>
      <c r="O16" s="3"/>
      <c r="Q16" s="7"/>
    </row>
    <row r="17" spans="1:19" ht="21.75" thickBot="1" x14ac:dyDescent="0.6">
      <c r="C17" s="2" t="s">
        <v>63</v>
      </c>
      <c r="D17" s="3">
        <f>SUM(D12:D14)</f>
        <v>0</v>
      </c>
      <c r="E17" s="61">
        <f>SUM(E12:E16)</f>
        <v>134320296237</v>
      </c>
      <c r="F17" s="64">
        <f>SUM(F12:F14)</f>
        <v>0</v>
      </c>
      <c r="G17" s="61">
        <f>SUM(G12:G16)</f>
        <v>157404130810.80801</v>
      </c>
      <c r="H17" s="64">
        <f>SUM(H12:H14)</f>
        <v>0</v>
      </c>
      <c r="I17" s="61">
        <f>SUM(I12:I16)</f>
        <v>1062974484</v>
      </c>
      <c r="J17" s="64">
        <f>SUM(J12:J14)</f>
        <v>0</v>
      </c>
      <c r="K17" s="61">
        <f>SUM(K12:K16)</f>
        <v>1323000</v>
      </c>
      <c r="L17" s="64">
        <v>0</v>
      </c>
      <c r="M17" s="61">
        <f>SUM(M12:M16)</f>
        <v>135381947721</v>
      </c>
      <c r="N17" s="64">
        <f>SUM(N12:N14)</f>
        <v>0</v>
      </c>
      <c r="O17" s="61">
        <f>SUM(O12:O16)</f>
        <v>161191278700.80801</v>
      </c>
      <c r="P17" s="64">
        <f>SUM(P12:P14)</f>
        <v>0</v>
      </c>
      <c r="Q17" s="90">
        <f>O17/$O$17</f>
        <v>1</v>
      </c>
    </row>
    <row r="18" spans="1:19" ht="21.75" thickTop="1" x14ac:dyDescent="0.55000000000000004">
      <c r="L18" s="82">
        <v>0.2044</v>
      </c>
      <c r="Q18" s="7"/>
    </row>
    <row r="19" spans="1:19" x14ac:dyDescent="0.55000000000000004">
      <c r="L19" s="82">
        <v>0.11650000000000001</v>
      </c>
    </row>
    <row r="20" spans="1:19" x14ac:dyDescent="0.55000000000000004">
      <c r="L20" s="82">
        <v>0</v>
      </c>
    </row>
    <row r="21" spans="1:19" ht="21" customHeight="1" x14ac:dyDescent="0.55000000000000004">
      <c r="A21" s="168">
        <v>1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</row>
    <row r="22" spans="1:19" x14ac:dyDescent="0.55000000000000004">
      <c r="L22" s="82">
        <v>0</v>
      </c>
    </row>
    <row r="23" spans="1:19" x14ac:dyDescent="0.55000000000000004">
      <c r="L23" s="82">
        <v>0.13189999999999999</v>
      </c>
    </row>
    <row r="24" spans="1:19" x14ac:dyDescent="0.55000000000000004">
      <c r="L24" s="82">
        <v>3.9899999999999998E-2</v>
      </c>
    </row>
    <row r="25" spans="1:19" x14ac:dyDescent="0.55000000000000004">
      <c r="L25" s="82">
        <v>0.18509999999999999</v>
      </c>
    </row>
    <row r="26" spans="1:19" x14ac:dyDescent="0.55000000000000004">
      <c r="L26" s="82">
        <v>1.89E-2</v>
      </c>
    </row>
    <row r="27" spans="1:19" x14ac:dyDescent="0.55000000000000004">
      <c r="L27" s="82">
        <v>5.16E-2</v>
      </c>
    </row>
    <row r="28" spans="1:19" x14ac:dyDescent="0.55000000000000004">
      <c r="L28" s="82">
        <v>3.6200000000000003E-2</v>
      </c>
    </row>
    <row r="29" spans="1:19" x14ac:dyDescent="0.55000000000000004">
      <c r="L29" s="82">
        <v>0</v>
      </c>
    </row>
    <row r="30" spans="1:19" x14ac:dyDescent="0.55000000000000004">
      <c r="L30" s="82">
        <v>1.8200000000000001E-2</v>
      </c>
    </row>
    <row r="31" spans="1:19" x14ac:dyDescent="0.55000000000000004">
      <c r="L31" s="82">
        <v>3.3000000000000002E-2</v>
      </c>
    </row>
    <row r="32" spans="1:19" x14ac:dyDescent="0.55000000000000004">
      <c r="L32" s="82">
        <v>5.7999999999999996E-3</v>
      </c>
    </row>
    <row r="33" spans="12:12" x14ac:dyDescent="0.55000000000000004">
      <c r="L33" s="82">
        <v>2.0000000000000001E-4</v>
      </c>
    </row>
    <row r="34" spans="12:12" x14ac:dyDescent="0.55000000000000004">
      <c r="L34" s="82">
        <v>0</v>
      </c>
    </row>
    <row r="35" spans="12:12" x14ac:dyDescent="0.55000000000000004">
      <c r="L35" s="82">
        <v>0</v>
      </c>
    </row>
    <row r="36" spans="12:12" x14ac:dyDescent="0.55000000000000004">
      <c r="L36" s="82">
        <v>0</v>
      </c>
    </row>
    <row r="37" spans="12:12" x14ac:dyDescent="0.55000000000000004">
      <c r="L37" s="82">
        <v>1E-4</v>
      </c>
    </row>
    <row r="38" spans="12:12" x14ac:dyDescent="0.55000000000000004">
      <c r="L38" s="82">
        <v>-9.1000000000000004E-3</v>
      </c>
    </row>
    <row r="39" spans="12:12" x14ac:dyDescent="0.55000000000000004">
      <c r="L39" s="82">
        <v>0</v>
      </c>
    </row>
    <row r="40" spans="12:12" x14ac:dyDescent="0.55000000000000004">
      <c r="L40" s="82">
        <v>0</v>
      </c>
    </row>
    <row r="42" spans="12:12" x14ac:dyDescent="0.55000000000000004">
      <c r="L42" s="2">
        <f>SUM(L10:L40)</f>
        <v>1.47</v>
      </c>
    </row>
  </sheetData>
  <sortState xmlns:xlrd2="http://schemas.microsoft.com/office/spreadsheetml/2017/richdata2" ref="C12:Q15">
    <sortCondition descending="1" ref="O12:O15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AA13"/>
  <sheetViews>
    <sheetView rightToLeft="1" view="pageBreakPreview" topLeftCell="A4" zoomScale="85" zoomScaleNormal="85" zoomScaleSheetLayoutView="85" workbookViewId="0">
      <selection activeCell="R10" sqref="R10"/>
    </sheetView>
  </sheetViews>
  <sheetFormatPr defaultColWidth="9.140625" defaultRowHeight="21" x14ac:dyDescent="0.55000000000000004"/>
  <cols>
    <col min="1" max="1" width="53.140625" style="2" bestFit="1" customWidth="1"/>
    <col min="2" max="2" width="1" style="2" customWidth="1"/>
    <col min="3" max="3" width="11.7109375" style="2" customWidth="1"/>
    <col min="4" max="4" width="1" style="2" customWidth="1"/>
    <col min="5" max="5" width="15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9" style="2" customWidth="1"/>
    <col min="10" max="10" width="0.85546875" style="2" customWidth="1"/>
    <col min="11" max="11" width="39.140625" style="2" bestFit="1" customWidth="1"/>
    <col min="12" max="12" width="0.85546875" style="2" customWidth="1"/>
    <col min="13" max="13" width="39.140625" style="2" bestFit="1" customWidth="1"/>
    <col min="14" max="14" width="0.85546875" style="2" customWidth="1"/>
    <col min="15" max="15" width="39.140625" style="2" bestFit="1" customWidth="1"/>
    <col min="16" max="16" width="0.85546875" style="2" customWidth="1"/>
    <col min="17" max="17" width="39.140625" style="2" bestFit="1" customWidth="1"/>
    <col min="18" max="18" width="1" style="2" customWidth="1"/>
    <col min="19" max="19" width="9.140625" style="2" customWidth="1"/>
    <col min="20" max="20" width="9.140625" style="2"/>
    <col min="21" max="21" width="6.5703125" style="2" bestFit="1" customWidth="1"/>
    <col min="22" max="16384" width="9.140625" style="2"/>
  </cols>
  <sheetData>
    <row r="2" spans="1:27" ht="30" x14ac:dyDescent="0.55000000000000004">
      <c r="A2" s="169" t="s">
        <v>73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</row>
    <row r="3" spans="1:27" ht="30" x14ac:dyDescent="0.55000000000000004">
      <c r="A3" s="169" t="s">
        <v>35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</row>
    <row r="4" spans="1:27" ht="30" x14ac:dyDescent="0.55000000000000004">
      <c r="A4" s="169" t="s">
        <v>201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</row>
    <row r="6" spans="1:27" ht="30" x14ac:dyDescent="0.55000000000000004">
      <c r="A6" s="11" t="s">
        <v>193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0" x14ac:dyDescent="0.55000000000000004">
      <c r="A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x14ac:dyDescent="0.75">
      <c r="A8" s="102" t="s">
        <v>1</v>
      </c>
      <c r="C8" s="10" t="s">
        <v>37</v>
      </c>
      <c r="D8" s="10"/>
      <c r="E8" s="10" t="s">
        <v>37</v>
      </c>
      <c r="F8" s="10"/>
      <c r="G8" s="10" t="s">
        <v>37</v>
      </c>
      <c r="H8" s="10"/>
      <c r="I8" s="10" t="s">
        <v>37</v>
      </c>
      <c r="K8" s="10" t="s">
        <v>38</v>
      </c>
      <c r="L8" s="10" t="s">
        <v>38</v>
      </c>
      <c r="M8" s="10" t="s">
        <v>38</v>
      </c>
      <c r="N8" s="10" t="s">
        <v>38</v>
      </c>
      <c r="O8" s="10" t="s">
        <v>38</v>
      </c>
      <c r="P8" s="10" t="s">
        <v>38</v>
      </c>
      <c r="Q8" s="10" t="s">
        <v>38</v>
      </c>
    </row>
    <row r="9" spans="1:27" s="4" customFormat="1" ht="63" customHeight="1" x14ac:dyDescent="0.75">
      <c r="A9" s="102" t="s">
        <v>1</v>
      </c>
      <c r="C9" s="100" t="s">
        <v>5</v>
      </c>
      <c r="D9" s="32"/>
      <c r="E9" s="100" t="s">
        <v>48</v>
      </c>
      <c r="F9" s="32"/>
      <c r="G9" s="100" t="s">
        <v>49</v>
      </c>
      <c r="H9" s="32"/>
      <c r="I9" s="100" t="s">
        <v>51</v>
      </c>
      <c r="K9" s="100" t="s">
        <v>5</v>
      </c>
      <c r="L9" s="32"/>
      <c r="M9" s="100" t="s">
        <v>48</v>
      </c>
      <c r="N9" s="32"/>
      <c r="O9" s="100" t="s">
        <v>49</v>
      </c>
      <c r="P9" s="32"/>
      <c r="Q9" s="100" t="s">
        <v>51</v>
      </c>
    </row>
    <row r="10" spans="1:27" ht="25.5" customHeight="1" x14ac:dyDescent="0.55000000000000004">
      <c r="A10" s="28"/>
      <c r="C10" s="99"/>
      <c r="D10" s="62"/>
      <c r="E10" s="99"/>
      <c r="F10" s="62"/>
      <c r="G10" s="99"/>
      <c r="H10" s="62"/>
      <c r="I10" s="99"/>
      <c r="J10" s="62"/>
      <c r="K10" s="99"/>
      <c r="L10" s="62"/>
      <c r="M10" s="99"/>
      <c r="N10" s="62"/>
      <c r="O10" s="99"/>
      <c r="P10" s="62"/>
      <c r="Q10" s="99"/>
      <c r="U10" s="82"/>
    </row>
    <row r="11" spans="1:27" ht="24.75" thickBot="1" x14ac:dyDescent="0.6">
      <c r="A11" s="116" t="s">
        <v>57</v>
      </c>
      <c r="C11" s="61">
        <f>SUM(C10:C10)</f>
        <v>0</v>
      </c>
      <c r="D11" s="61"/>
      <c r="E11" s="61">
        <f>SUM(E10:E10)</f>
        <v>0</v>
      </c>
      <c r="F11" s="61"/>
      <c r="G11" s="61">
        <f>SUM(G10:G10)</f>
        <v>0</v>
      </c>
      <c r="H11" s="61"/>
      <c r="I11" s="61">
        <f>SUM(I10:I10)</f>
        <v>0</v>
      </c>
      <c r="J11" s="61"/>
      <c r="K11" s="61">
        <f>SUM(K10:K10)</f>
        <v>0</v>
      </c>
      <c r="L11" s="61"/>
      <c r="M11" s="61">
        <f>SUM(M10:M10)</f>
        <v>0</v>
      </c>
      <c r="N11" s="61"/>
      <c r="O11" s="61">
        <f>SUM(O10:O10)</f>
        <v>0</v>
      </c>
      <c r="P11" s="61"/>
      <c r="Q11" s="61">
        <f>SUM(Q10:Q10)</f>
        <v>0</v>
      </c>
    </row>
    <row r="12" spans="1:27" ht="21.75" thickTop="1" x14ac:dyDescent="0.55000000000000004"/>
    <row r="13" spans="1:27" ht="26.25" customHeight="1" x14ac:dyDescent="0.55000000000000004">
      <c r="A13" s="235">
        <v>19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</row>
  </sheetData>
  <sortState xmlns:xlrd2="http://schemas.microsoft.com/office/spreadsheetml/2017/richdata2" ref="A10:Q10">
    <sortCondition descending="1" ref="Q10"/>
  </sortState>
  <mergeCells count="4">
    <mergeCell ref="A3:Q3"/>
    <mergeCell ref="A4:Q4"/>
    <mergeCell ref="A2:Q2"/>
    <mergeCell ref="A13:Q13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16"/>
  <sheetViews>
    <sheetView rightToLeft="1" zoomScaleNormal="100" workbookViewId="0">
      <selection activeCell="A5" sqref="A5:Y5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91" t="s">
        <v>73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5" ht="25.5" x14ac:dyDescent="0.25">
      <c r="A2" s="191" t="s">
        <v>35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5" ht="25.5" x14ac:dyDescent="0.25">
      <c r="A3" s="191" t="s">
        <v>201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5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ht="24" x14ac:dyDescent="0.25">
      <c r="A5" s="228" t="s">
        <v>194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</row>
    <row r="6" spans="1:25" x14ac:dyDescent="0.25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</row>
    <row r="7" spans="1:25" ht="21" x14ac:dyDescent="0.25">
      <c r="A7" s="105"/>
      <c r="B7" s="105"/>
      <c r="C7" s="105"/>
      <c r="D7" s="105"/>
      <c r="E7" s="190" t="s">
        <v>37</v>
      </c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05"/>
      <c r="Y7" s="107" t="s">
        <v>99</v>
      </c>
    </row>
    <row r="8" spans="1:25" ht="63" x14ac:dyDescent="0.25">
      <c r="A8" s="107" t="s">
        <v>133</v>
      </c>
      <c r="B8" s="105"/>
      <c r="C8" s="107" t="s">
        <v>134</v>
      </c>
      <c r="D8" s="105"/>
      <c r="E8" s="113" t="s">
        <v>15</v>
      </c>
      <c r="F8" s="106"/>
      <c r="G8" s="113" t="s">
        <v>5</v>
      </c>
      <c r="H8" s="106"/>
      <c r="I8" s="113" t="s">
        <v>14</v>
      </c>
      <c r="J8" s="106"/>
      <c r="K8" s="113" t="s">
        <v>135</v>
      </c>
      <c r="L8" s="106"/>
      <c r="M8" s="113" t="s">
        <v>136</v>
      </c>
      <c r="N8" s="106"/>
      <c r="O8" s="113" t="s">
        <v>137</v>
      </c>
      <c r="P8" s="106"/>
      <c r="Q8" s="113" t="s">
        <v>138</v>
      </c>
      <c r="R8" s="106"/>
      <c r="S8" s="113" t="s">
        <v>139</v>
      </c>
      <c r="T8" s="106"/>
      <c r="U8" s="113" t="s">
        <v>140</v>
      </c>
      <c r="V8" s="106"/>
      <c r="W8" s="113" t="s">
        <v>141</v>
      </c>
      <c r="X8" s="105"/>
      <c r="Y8" s="113" t="s">
        <v>141</v>
      </c>
    </row>
    <row r="9" spans="1:25" x14ac:dyDescent="0.25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</row>
    <row r="10" spans="1:25" ht="15.75" thickBot="1" x14ac:dyDescent="0.3">
      <c r="A10" s="129" t="s">
        <v>57</v>
      </c>
      <c r="C10" s="128"/>
      <c r="E10" s="128"/>
      <c r="G10" s="128"/>
      <c r="I10" s="128"/>
      <c r="K10" s="128"/>
      <c r="M10" s="128"/>
      <c r="O10" s="128"/>
      <c r="Q10" s="128"/>
      <c r="S10" s="128"/>
      <c r="U10" s="128"/>
      <c r="W10" s="128"/>
      <c r="Y10" s="128"/>
    </row>
    <row r="11" spans="1:25" ht="15.75" thickTop="1" x14ac:dyDescent="0.25"/>
    <row r="16" spans="1:25" ht="24" x14ac:dyDescent="0.25">
      <c r="A16" s="194">
        <v>20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</row>
  </sheetData>
  <mergeCells count="6">
    <mergeCell ref="A16:Y16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AZ32"/>
  <sheetViews>
    <sheetView rightToLeft="1" tabSelected="1" view="pageBreakPreview" topLeftCell="B1" zoomScale="80" zoomScaleNormal="55" zoomScaleSheetLayoutView="80" workbookViewId="0">
      <selection activeCell="R17" sqref="R17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1" t="s">
        <v>73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</row>
    <row r="3" spans="2:28" ht="30" x14ac:dyDescent="0.55000000000000004">
      <c r="B3" s="171" t="s">
        <v>35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</row>
    <row r="4" spans="2:28" ht="30" x14ac:dyDescent="0.55000000000000004">
      <c r="B4" s="171" t="s">
        <v>201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</row>
    <row r="5" spans="2:28" ht="61.5" customHeight="1" x14ac:dyDescent="0.55000000000000004"/>
    <row r="6" spans="2:28" s="2" customFormat="1" ht="30" x14ac:dyDescent="0.55000000000000004">
      <c r="B6" s="228" t="s">
        <v>195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10"/>
      <c r="AB6" s="10"/>
    </row>
    <row r="7" spans="2:28" s="2" customFormat="1" ht="34.5" customHeight="1" x14ac:dyDescent="0.55000000000000004">
      <c r="B7" s="151"/>
      <c r="C7" s="152"/>
      <c r="D7" s="152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27" customHeight="1" x14ac:dyDescent="0.55000000000000004">
      <c r="B8" s="238" t="s">
        <v>1</v>
      </c>
      <c r="C8" s="154"/>
      <c r="D8" s="237" t="s">
        <v>37</v>
      </c>
      <c r="E8" s="237" t="s">
        <v>37</v>
      </c>
      <c r="F8" s="237" t="s">
        <v>37</v>
      </c>
      <c r="G8" s="237" t="s">
        <v>37</v>
      </c>
      <c r="H8" s="237" t="s">
        <v>37</v>
      </c>
      <c r="I8" s="237" t="s">
        <v>37</v>
      </c>
      <c r="J8" s="237" t="s">
        <v>37</v>
      </c>
      <c r="K8" s="154"/>
      <c r="L8" s="237" t="s">
        <v>38</v>
      </c>
      <c r="M8" s="237" t="s">
        <v>38</v>
      </c>
      <c r="N8" s="237" t="s">
        <v>38</v>
      </c>
      <c r="O8" s="237" t="s">
        <v>38</v>
      </c>
      <c r="P8" s="237" t="s">
        <v>38</v>
      </c>
      <c r="Q8" s="237" t="s">
        <v>38</v>
      </c>
      <c r="R8" s="237" t="s">
        <v>38</v>
      </c>
    </row>
    <row r="9" spans="2:28" ht="69" customHeight="1" x14ac:dyDescent="0.55000000000000004">
      <c r="B9" s="238" t="s">
        <v>1</v>
      </c>
      <c r="C9" s="154"/>
      <c r="D9" s="236" t="s">
        <v>5</v>
      </c>
      <c r="E9" s="155"/>
      <c r="F9" s="236" t="s">
        <v>132</v>
      </c>
      <c r="G9" s="155"/>
      <c r="H9" s="236" t="s">
        <v>49</v>
      </c>
      <c r="I9" s="155"/>
      <c r="J9" s="236" t="s">
        <v>50</v>
      </c>
      <c r="K9" s="154"/>
      <c r="L9" s="236" t="s">
        <v>5</v>
      </c>
      <c r="M9" s="155"/>
      <c r="N9" s="236" t="s">
        <v>132</v>
      </c>
      <c r="O9" s="155"/>
      <c r="P9" s="236" t="s">
        <v>49</v>
      </c>
      <c r="Q9" s="155"/>
      <c r="R9" s="236" t="s">
        <v>142</v>
      </c>
    </row>
    <row r="10" spans="2:28" ht="21.75" customHeight="1" x14ac:dyDescent="0.55000000000000004">
      <c r="B10" s="156" t="s">
        <v>158</v>
      </c>
      <c r="C10" s="154"/>
      <c r="D10" s="157">
        <v>24198</v>
      </c>
      <c r="E10" s="158"/>
      <c r="F10" s="157">
        <v>19598912533</v>
      </c>
      <c r="G10" s="158"/>
      <c r="H10" s="157">
        <v>18960674544</v>
      </c>
      <c r="I10" s="158"/>
      <c r="J10" s="157">
        <v>638237989</v>
      </c>
      <c r="K10" s="158"/>
      <c r="L10" s="157">
        <v>24198</v>
      </c>
      <c r="M10" s="158"/>
      <c r="N10" s="157">
        <v>19598912533</v>
      </c>
      <c r="O10" s="158"/>
      <c r="P10" s="157">
        <v>18960674544</v>
      </c>
      <c r="Q10" s="158"/>
      <c r="R10" s="157">
        <v>638237989</v>
      </c>
    </row>
    <row r="11" spans="2:28" ht="21.75" customHeight="1" x14ac:dyDescent="0.55000000000000004">
      <c r="B11" s="156" t="s">
        <v>147</v>
      </c>
      <c r="C11" s="154"/>
      <c r="D11" s="157">
        <v>24675</v>
      </c>
      <c r="E11" s="158"/>
      <c r="F11" s="157">
        <v>18929491239</v>
      </c>
      <c r="G11" s="158"/>
      <c r="H11" s="157">
        <v>18334407242</v>
      </c>
      <c r="I11" s="158"/>
      <c r="J11" s="157">
        <v>595083997</v>
      </c>
      <c r="K11" s="158"/>
      <c r="L11" s="157">
        <v>24675</v>
      </c>
      <c r="M11" s="158"/>
      <c r="N11" s="157">
        <v>18929491239</v>
      </c>
      <c r="O11" s="158"/>
      <c r="P11" s="157">
        <v>18334407242</v>
      </c>
      <c r="Q11" s="158"/>
      <c r="R11" s="157">
        <v>595083997</v>
      </c>
    </row>
    <row r="12" spans="2:28" ht="21.75" customHeight="1" x14ac:dyDescent="0.55000000000000004">
      <c r="B12" s="156" t="s">
        <v>150</v>
      </c>
      <c r="C12" s="154"/>
      <c r="D12" s="157">
        <v>18965</v>
      </c>
      <c r="E12" s="158"/>
      <c r="F12" s="157">
        <v>16282076804</v>
      </c>
      <c r="G12" s="158"/>
      <c r="H12" s="157">
        <v>15694481482</v>
      </c>
      <c r="I12" s="158"/>
      <c r="J12" s="157">
        <v>587595322</v>
      </c>
      <c r="K12" s="158"/>
      <c r="L12" s="157">
        <v>18965</v>
      </c>
      <c r="M12" s="158"/>
      <c r="N12" s="157">
        <v>16282076804</v>
      </c>
      <c r="O12" s="158"/>
      <c r="P12" s="157">
        <v>15694481482</v>
      </c>
      <c r="Q12" s="158"/>
      <c r="R12" s="157">
        <v>587595322</v>
      </c>
    </row>
    <row r="13" spans="2:28" ht="21.75" customHeight="1" x14ac:dyDescent="0.55000000000000004">
      <c r="B13" s="156" t="s">
        <v>153</v>
      </c>
      <c r="C13" s="154"/>
      <c r="D13" s="157">
        <v>20989</v>
      </c>
      <c r="E13" s="158"/>
      <c r="F13" s="157">
        <v>16853393581</v>
      </c>
      <c r="G13" s="158"/>
      <c r="H13" s="157">
        <v>16337135159</v>
      </c>
      <c r="I13" s="158"/>
      <c r="J13" s="157">
        <v>516258422</v>
      </c>
      <c r="K13" s="158"/>
      <c r="L13" s="157">
        <v>20989</v>
      </c>
      <c r="M13" s="158"/>
      <c r="N13" s="157">
        <v>16853393581</v>
      </c>
      <c r="O13" s="158"/>
      <c r="P13" s="157">
        <v>16337135159</v>
      </c>
      <c r="Q13" s="158"/>
      <c r="R13" s="157">
        <v>516258422</v>
      </c>
    </row>
    <row r="14" spans="2:28" ht="21.75" customHeight="1" x14ac:dyDescent="0.55000000000000004">
      <c r="B14" s="156" t="s">
        <v>156</v>
      </c>
      <c r="C14" s="154"/>
      <c r="D14" s="157">
        <v>13464</v>
      </c>
      <c r="E14" s="158"/>
      <c r="F14" s="157">
        <v>10505898389</v>
      </c>
      <c r="G14" s="158"/>
      <c r="H14" s="157">
        <v>10202988546</v>
      </c>
      <c r="I14" s="158"/>
      <c r="J14" s="157">
        <v>302909843</v>
      </c>
      <c r="K14" s="158"/>
      <c r="L14" s="157">
        <v>13464</v>
      </c>
      <c r="M14" s="158"/>
      <c r="N14" s="157">
        <v>10505898389</v>
      </c>
      <c r="O14" s="158"/>
      <c r="P14" s="157">
        <v>10202988546</v>
      </c>
      <c r="Q14" s="158"/>
      <c r="R14" s="157">
        <v>302909843</v>
      </c>
    </row>
    <row r="15" spans="2:28" ht="21.75" customHeight="1" x14ac:dyDescent="0.55000000000000004">
      <c r="B15" s="156" t="s">
        <v>160</v>
      </c>
      <c r="C15" s="154"/>
      <c r="D15" s="157">
        <v>2957</v>
      </c>
      <c r="E15" s="158"/>
      <c r="F15" s="157">
        <v>2808184049</v>
      </c>
      <c r="G15" s="158"/>
      <c r="H15" s="157">
        <v>2722773216</v>
      </c>
      <c r="I15" s="158"/>
      <c r="J15" s="157">
        <v>85410833</v>
      </c>
      <c r="K15" s="158"/>
      <c r="L15" s="157">
        <v>2957</v>
      </c>
      <c r="M15" s="158"/>
      <c r="N15" s="157">
        <v>2808184049</v>
      </c>
      <c r="O15" s="158"/>
      <c r="P15" s="157">
        <v>2722773216</v>
      </c>
      <c r="Q15" s="158"/>
      <c r="R15" s="157">
        <v>85410833</v>
      </c>
    </row>
    <row r="16" spans="2:28" ht="21.75" customHeight="1" x14ac:dyDescent="0.55000000000000004">
      <c r="B16" s="156" t="s">
        <v>162</v>
      </c>
      <c r="C16" s="154"/>
      <c r="D16" s="157">
        <v>158060</v>
      </c>
      <c r="E16" s="158"/>
      <c r="F16" s="157">
        <v>1905604046</v>
      </c>
      <c r="G16" s="158"/>
      <c r="H16" s="157">
        <v>1905604046</v>
      </c>
      <c r="I16" s="158"/>
      <c r="J16" s="157">
        <v>0</v>
      </c>
      <c r="K16" s="158"/>
      <c r="L16" s="157">
        <v>158060</v>
      </c>
      <c r="M16" s="158"/>
      <c r="N16" s="157">
        <v>1905604046</v>
      </c>
      <c r="O16" s="158"/>
      <c r="P16" s="157">
        <v>1905604046</v>
      </c>
      <c r="Q16" s="158"/>
      <c r="R16" s="157">
        <v>0</v>
      </c>
    </row>
    <row r="17" spans="2:52" ht="21.75" thickBot="1" x14ac:dyDescent="0.6">
      <c r="B17" s="159" t="s">
        <v>63</v>
      </c>
      <c r="C17" s="154"/>
      <c r="D17" s="160">
        <f>SUM(D10:D16)</f>
        <v>263308</v>
      </c>
      <c r="E17" s="158"/>
      <c r="F17" s="160">
        <f>SUM(F10:F16)</f>
        <v>86883560641</v>
      </c>
      <c r="G17" s="158"/>
      <c r="H17" s="160">
        <f>SUM(H10:H16)</f>
        <v>84158064235</v>
      </c>
      <c r="I17" s="158"/>
      <c r="J17" s="160">
        <f>SUM(J10:J16)</f>
        <v>2725496406</v>
      </c>
      <c r="K17" s="158"/>
      <c r="L17" s="160">
        <f>SUM(L10:L16)</f>
        <v>263308</v>
      </c>
      <c r="M17" s="158"/>
      <c r="N17" s="160">
        <f>SUM(N10:N16)</f>
        <v>86883560641</v>
      </c>
      <c r="O17" s="158"/>
      <c r="P17" s="160">
        <f>SUM(P10:P16)</f>
        <v>84158064235</v>
      </c>
      <c r="Q17" s="158"/>
      <c r="R17" s="160">
        <f>SUM(R10:R16)</f>
        <v>2725496406</v>
      </c>
      <c r="AI17" s="21"/>
      <c r="AK17" s="59"/>
      <c r="AL17" s="5"/>
      <c r="AM17" s="59"/>
      <c r="AN17" s="5"/>
      <c r="AO17" s="59"/>
      <c r="AP17" s="5"/>
      <c r="AQ17" s="59"/>
      <c r="AR17" s="5"/>
      <c r="AS17" s="59"/>
      <c r="AT17" s="5"/>
      <c r="AU17" s="59"/>
      <c r="AV17" s="5"/>
      <c r="AW17" s="59"/>
      <c r="AX17" s="5"/>
      <c r="AY17" s="59"/>
    </row>
    <row r="18" spans="2:52" ht="21.75" thickTop="1" x14ac:dyDescent="0.55000000000000004">
      <c r="AI18" s="21"/>
      <c r="AK18" s="59"/>
      <c r="AL18" s="5"/>
      <c r="AM18" s="59"/>
      <c r="AN18" s="5"/>
      <c r="AO18" s="59"/>
      <c r="AP18" s="5"/>
      <c r="AQ18" s="59"/>
      <c r="AR18" s="5"/>
      <c r="AS18" s="59"/>
      <c r="AT18" s="5"/>
      <c r="AU18" s="59"/>
      <c r="AV18" s="5"/>
      <c r="AW18" s="59"/>
      <c r="AX18" s="5"/>
      <c r="AY18" s="59"/>
    </row>
    <row r="19" spans="2:52" ht="30" x14ac:dyDescent="0.75">
      <c r="J19" s="39">
        <v>21</v>
      </c>
      <c r="L19" s="20"/>
      <c r="AI19" s="21"/>
      <c r="AK19" s="59"/>
      <c r="AL19" s="5"/>
      <c r="AM19" s="59"/>
      <c r="AN19" s="5"/>
      <c r="AO19" s="59"/>
      <c r="AP19" s="5"/>
      <c r="AQ19" s="59"/>
      <c r="AR19" s="5"/>
      <c r="AS19" s="59"/>
      <c r="AT19" s="5"/>
      <c r="AU19" s="59"/>
      <c r="AV19" s="5"/>
      <c r="AW19" s="59"/>
      <c r="AX19" s="5"/>
      <c r="AY19" s="59"/>
    </row>
    <row r="20" spans="2:52" x14ac:dyDescent="0.55000000000000004">
      <c r="AI20" s="21"/>
      <c r="AK20" s="59"/>
      <c r="AL20" s="5"/>
      <c r="AM20" s="59"/>
      <c r="AN20" s="5"/>
      <c r="AO20" s="59"/>
      <c r="AP20" s="5"/>
      <c r="AQ20" s="59"/>
      <c r="AR20" s="5"/>
      <c r="AS20" s="59"/>
      <c r="AT20" s="5"/>
      <c r="AU20" s="59"/>
      <c r="AV20" s="5"/>
      <c r="AW20" s="59"/>
      <c r="AX20" s="5"/>
      <c r="AY20" s="59"/>
    </row>
    <row r="21" spans="2:52" x14ac:dyDescent="0.55000000000000004">
      <c r="AI21" s="21"/>
      <c r="AK21" s="59"/>
      <c r="AL21" s="5"/>
      <c r="AM21" s="59"/>
      <c r="AN21" s="5"/>
      <c r="AO21" s="59"/>
      <c r="AP21" s="5"/>
      <c r="AQ21" s="59"/>
      <c r="AR21" s="5"/>
      <c r="AS21" s="59"/>
      <c r="AT21" s="5"/>
      <c r="AU21" s="59"/>
      <c r="AV21" s="5"/>
      <c r="AW21" s="59"/>
      <c r="AX21" s="5"/>
      <c r="AY21" s="59"/>
    </row>
    <row r="22" spans="2:52" x14ac:dyDescent="0.55000000000000004">
      <c r="AJ22" s="21"/>
      <c r="AL22" s="59"/>
      <c r="AM22" s="5"/>
      <c r="AN22" s="59"/>
      <c r="AO22" s="5"/>
      <c r="AP22" s="59"/>
      <c r="AQ22" s="5"/>
      <c r="AR22" s="59"/>
      <c r="AS22" s="5"/>
      <c r="AT22" s="59"/>
      <c r="AU22" s="5"/>
      <c r="AV22" s="59"/>
      <c r="AW22" s="5"/>
      <c r="AX22" s="59"/>
      <c r="AY22" s="5"/>
      <c r="AZ22" s="59"/>
    </row>
    <row r="23" spans="2:52" x14ac:dyDescent="0.55000000000000004">
      <c r="N23" s="164"/>
      <c r="AJ23" s="21"/>
      <c r="AL23" s="59"/>
      <c r="AM23" s="5"/>
      <c r="AN23" s="59"/>
      <c r="AO23" s="5"/>
      <c r="AP23" s="59"/>
      <c r="AQ23" s="5"/>
      <c r="AR23" s="59"/>
      <c r="AS23" s="5"/>
      <c r="AT23" s="59"/>
      <c r="AU23" s="5"/>
      <c r="AV23" s="59"/>
      <c r="AW23" s="5"/>
      <c r="AX23" s="59"/>
      <c r="AY23" s="5"/>
      <c r="AZ23" s="59"/>
    </row>
    <row r="24" spans="2:52" x14ac:dyDescent="0.55000000000000004">
      <c r="N24" s="166"/>
      <c r="AJ24" s="21"/>
      <c r="AL24" s="59"/>
      <c r="AM24" s="5"/>
      <c r="AN24" s="59"/>
      <c r="AO24" s="5"/>
      <c r="AP24" s="59"/>
      <c r="AQ24" s="5"/>
      <c r="AR24" s="59"/>
      <c r="AS24" s="5"/>
      <c r="AT24" s="59"/>
      <c r="AU24" s="5"/>
      <c r="AV24" s="59"/>
      <c r="AW24" s="5"/>
      <c r="AX24" s="59"/>
      <c r="AY24" s="5"/>
      <c r="AZ24" s="59"/>
    </row>
    <row r="25" spans="2:52" x14ac:dyDescent="0.55000000000000004">
      <c r="N25" s="165"/>
      <c r="AJ25" s="21"/>
      <c r="AL25" s="59"/>
      <c r="AM25" s="5"/>
      <c r="AN25" s="59"/>
      <c r="AO25" s="5"/>
      <c r="AP25" s="59"/>
      <c r="AQ25" s="5"/>
      <c r="AR25" s="59"/>
      <c r="AS25" s="5"/>
      <c r="AT25" s="59"/>
      <c r="AU25" s="5"/>
      <c r="AV25" s="59"/>
      <c r="AW25" s="5"/>
      <c r="AX25" s="59"/>
      <c r="AY25" s="5"/>
      <c r="AZ25" s="59"/>
    </row>
    <row r="26" spans="2:52" x14ac:dyDescent="0.55000000000000004">
      <c r="N26" s="165"/>
      <c r="AJ26" s="21"/>
      <c r="AL26" s="59"/>
      <c r="AM26" s="5"/>
      <c r="AN26" s="59"/>
      <c r="AO26" s="5"/>
      <c r="AP26" s="59"/>
      <c r="AQ26" s="5"/>
      <c r="AR26" s="59"/>
      <c r="AS26" s="5"/>
      <c r="AT26" s="59"/>
      <c r="AU26" s="5"/>
      <c r="AV26" s="59"/>
      <c r="AW26" s="5"/>
      <c r="AX26" s="59"/>
      <c r="AY26" s="5"/>
      <c r="AZ26" s="59"/>
    </row>
    <row r="27" spans="2:52" x14ac:dyDescent="0.55000000000000004">
      <c r="N27" s="165"/>
      <c r="AJ27" s="21"/>
      <c r="AL27" s="59"/>
      <c r="AM27" s="5"/>
      <c r="AN27" s="59"/>
      <c r="AO27" s="5"/>
      <c r="AP27" s="59"/>
      <c r="AQ27" s="5"/>
      <c r="AR27" s="59"/>
      <c r="AS27" s="5"/>
      <c r="AT27" s="59"/>
      <c r="AU27" s="5"/>
      <c r="AV27" s="59"/>
      <c r="AW27" s="5"/>
      <c r="AX27" s="59"/>
      <c r="AY27" s="5"/>
      <c r="AZ27" s="59"/>
    </row>
    <row r="28" spans="2:52" x14ac:dyDescent="0.55000000000000004">
      <c r="AJ28" s="21"/>
      <c r="AL28" s="59"/>
      <c r="AM28" s="5"/>
      <c r="AN28" s="59"/>
      <c r="AO28" s="5"/>
      <c r="AP28" s="59"/>
      <c r="AQ28" s="5"/>
      <c r="AR28" s="59"/>
      <c r="AS28" s="5"/>
      <c r="AT28" s="59"/>
      <c r="AU28" s="5"/>
      <c r="AV28" s="59"/>
      <c r="AW28" s="5"/>
      <c r="AX28" s="59"/>
      <c r="AY28" s="5"/>
      <c r="AZ28" s="59"/>
    </row>
    <row r="29" spans="2:52" x14ac:dyDescent="0.55000000000000004">
      <c r="AJ29" s="21"/>
      <c r="AL29" s="59"/>
      <c r="AM29" s="5"/>
      <c r="AN29" s="59"/>
      <c r="AO29" s="5"/>
      <c r="AP29" s="59"/>
      <c r="AQ29" s="5"/>
      <c r="AR29" s="59"/>
      <c r="AS29" s="5"/>
      <c r="AT29" s="59"/>
      <c r="AU29" s="5"/>
      <c r="AV29" s="59"/>
      <c r="AW29" s="5"/>
      <c r="AX29" s="59"/>
      <c r="AY29" s="5"/>
      <c r="AZ29" s="59"/>
    </row>
    <row r="30" spans="2:52" x14ac:dyDescent="0.55000000000000004">
      <c r="AJ30" s="21"/>
      <c r="AL30" s="59"/>
      <c r="AM30" s="5"/>
      <c r="AN30" s="59"/>
      <c r="AO30" s="5"/>
      <c r="AP30" s="59"/>
      <c r="AQ30" s="5"/>
      <c r="AR30" s="59"/>
      <c r="AS30" s="5"/>
      <c r="AT30" s="59"/>
      <c r="AU30" s="5"/>
      <c r="AV30" s="59"/>
      <c r="AW30" s="5"/>
      <c r="AX30" s="59"/>
      <c r="AY30" s="5"/>
      <c r="AZ30" s="59"/>
    </row>
    <row r="31" spans="2:52" x14ac:dyDescent="0.55000000000000004">
      <c r="AJ31" s="21"/>
      <c r="AL31" s="59"/>
      <c r="AM31" s="5"/>
      <c r="AN31" s="59"/>
      <c r="AO31" s="5"/>
      <c r="AP31" s="59"/>
      <c r="AQ31" s="5"/>
      <c r="AR31" s="59"/>
      <c r="AS31" s="5"/>
      <c r="AT31" s="59"/>
      <c r="AU31" s="5"/>
      <c r="AV31" s="59"/>
      <c r="AW31" s="5"/>
      <c r="AX31" s="59"/>
      <c r="AY31" s="5"/>
      <c r="AZ31" s="59"/>
    </row>
    <row r="32" spans="2:52" x14ac:dyDescent="0.55000000000000004">
      <c r="AJ32" s="21"/>
      <c r="AL32" s="59"/>
      <c r="AM32" s="5"/>
      <c r="AN32" s="59"/>
      <c r="AO32" s="5"/>
      <c r="AP32" s="59"/>
      <c r="AQ32" s="5"/>
      <c r="AR32" s="59"/>
      <c r="AS32" s="5"/>
      <c r="AT32" s="59"/>
      <c r="AU32" s="5"/>
      <c r="AV32" s="59"/>
      <c r="AW32" s="5"/>
      <c r="AX32" s="59"/>
      <c r="AY32" s="5"/>
      <c r="AZ32" s="59"/>
    </row>
  </sheetData>
  <sortState xmlns:xlrd2="http://schemas.microsoft.com/office/spreadsheetml/2017/richdata2" ref="B10:R16">
    <sortCondition descending="1" ref="R10:R16"/>
  </sortState>
  <mergeCells count="15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  <mergeCell ref="B6:Z6"/>
  </mergeCells>
  <printOptions horizontalCentered="1" verticalCentered="1"/>
  <pageMargins left="0.2" right="0.2" top="0.25" bottom="0.2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23"/>
  <sheetViews>
    <sheetView rightToLeft="1" view="pageBreakPreview" topLeftCell="A3" zoomScale="50" zoomScaleNormal="55" zoomScaleSheetLayoutView="50" workbookViewId="0">
      <selection activeCell="C11" sqref="C11:Y11"/>
    </sheetView>
  </sheetViews>
  <sheetFormatPr defaultColWidth="9.140625" defaultRowHeight="33" x14ac:dyDescent="0.8"/>
  <cols>
    <col min="1" max="1" width="2.5703125" style="38" customWidth="1"/>
    <col min="2" max="2" width="1.28515625" style="38" customWidth="1"/>
    <col min="3" max="3" width="49.42578125" style="38" bestFit="1" customWidth="1"/>
    <col min="4" max="4" width="1.7109375" style="38" customWidth="1"/>
    <col min="5" max="5" width="20.28515625" style="38" customWidth="1"/>
    <col min="6" max="6" width="1.42578125" style="38" customWidth="1"/>
    <col min="7" max="7" width="26.28515625" style="38" bestFit="1" customWidth="1"/>
    <col min="8" max="8" width="2" style="38" customWidth="1"/>
    <col min="9" max="9" width="29.140625" style="38" bestFit="1" customWidth="1"/>
    <col min="10" max="10" width="1.7109375" style="38" customWidth="1"/>
    <col min="11" max="11" width="23.5703125" style="38" customWidth="1"/>
    <col min="12" max="12" width="1.42578125" style="38" customWidth="1"/>
    <col min="13" max="13" width="26.28515625" style="38" bestFit="1" customWidth="1"/>
    <col min="14" max="14" width="1.28515625" style="38" customWidth="1"/>
    <col min="15" max="15" width="24.28515625" style="38" customWidth="1"/>
    <col min="16" max="16" width="1" style="38" customWidth="1"/>
    <col min="17" max="17" width="26.28515625" style="38" bestFit="1" customWidth="1"/>
    <col min="18" max="18" width="1" style="38" customWidth="1"/>
    <col min="19" max="19" width="20.7109375" style="38" customWidth="1"/>
    <col min="20" max="20" width="0.7109375" style="38" customWidth="1"/>
    <col min="21" max="21" width="16.42578125" style="38" bestFit="1" customWidth="1"/>
    <col min="22" max="22" width="1.42578125" style="38" customWidth="1"/>
    <col min="23" max="23" width="26.28515625" style="38" bestFit="1" customWidth="1"/>
    <col min="24" max="24" width="1.28515625" style="38" customWidth="1"/>
    <col min="25" max="25" width="29.140625" style="38" customWidth="1"/>
    <col min="26" max="26" width="1.7109375" style="38" customWidth="1"/>
    <col min="27" max="27" width="24.85546875" style="54" customWidth="1"/>
    <col min="28" max="28" width="1" style="38" customWidth="1"/>
    <col min="29" max="29" width="9.140625" style="38" customWidth="1"/>
    <col min="30" max="16384" width="9.140625" style="38"/>
  </cols>
  <sheetData>
    <row r="2" spans="3:27" ht="46.5" x14ac:dyDescent="0.8">
      <c r="C2" s="182" t="s">
        <v>73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</row>
    <row r="3" spans="3:27" ht="46.5" x14ac:dyDescent="0.8">
      <c r="C3" s="182" t="s">
        <v>0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</row>
    <row r="4" spans="3:27" ht="46.5" x14ac:dyDescent="0.8">
      <c r="C4" s="182" t="s">
        <v>201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</row>
    <row r="5" spans="3:27" ht="147" customHeight="1" x14ac:dyDescent="0.8"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3:27" ht="39" x14ac:dyDescent="0.8">
      <c r="C6" s="181" t="s">
        <v>145</v>
      </c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</row>
    <row r="8" spans="3:27" s="50" customFormat="1" ht="34.5" customHeight="1" x14ac:dyDescent="0.25">
      <c r="C8" s="177" t="s">
        <v>1</v>
      </c>
      <c r="E8" s="180" t="s">
        <v>200</v>
      </c>
      <c r="F8" s="180" t="s">
        <v>2</v>
      </c>
      <c r="G8" s="180" t="s">
        <v>2</v>
      </c>
      <c r="H8" s="180" t="s">
        <v>2</v>
      </c>
      <c r="I8" s="180" t="s">
        <v>2</v>
      </c>
      <c r="J8" s="183"/>
      <c r="K8" s="180" t="s">
        <v>3</v>
      </c>
      <c r="L8" s="180" t="s">
        <v>3</v>
      </c>
      <c r="M8" s="180" t="s">
        <v>3</v>
      </c>
      <c r="N8" s="180" t="s">
        <v>3</v>
      </c>
      <c r="O8" s="180" t="s">
        <v>3</v>
      </c>
      <c r="P8" s="180" t="s">
        <v>3</v>
      </c>
      <c r="Q8" s="180" t="s">
        <v>3</v>
      </c>
      <c r="R8" s="183"/>
      <c r="S8" s="180" t="s">
        <v>202</v>
      </c>
      <c r="T8" s="180" t="s">
        <v>4</v>
      </c>
      <c r="U8" s="180" t="s">
        <v>4</v>
      </c>
      <c r="V8" s="180" t="s">
        <v>4</v>
      </c>
      <c r="W8" s="180" t="s">
        <v>4</v>
      </c>
      <c r="X8" s="180" t="s">
        <v>4</v>
      </c>
      <c r="Y8" s="180" t="s">
        <v>4</v>
      </c>
      <c r="Z8" s="180" t="s">
        <v>4</v>
      </c>
      <c r="AA8" s="180" t="s">
        <v>4</v>
      </c>
    </row>
    <row r="9" spans="3:27" s="50" customFormat="1" ht="44.25" customHeight="1" x14ac:dyDescent="0.25">
      <c r="C9" s="177" t="s">
        <v>1</v>
      </c>
      <c r="D9" s="183"/>
      <c r="E9" s="178" t="s">
        <v>5</v>
      </c>
      <c r="F9" s="184"/>
      <c r="G9" s="178" t="s">
        <v>6</v>
      </c>
      <c r="H9" s="51"/>
      <c r="I9" s="178" t="s">
        <v>7</v>
      </c>
      <c r="J9" s="183"/>
      <c r="K9" s="178" t="s">
        <v>8</v>
      </c>
      <c r="L9" s="178" t="s">
        <v>8</v>
      </c>
      <c r="M9" s="178" t="s">
        <v>8</v>
      </c>
      <c r="N9" s="51"/>
      <c r="O9" s="178" t="s">
        <v>9</v>
      </c>
      <c r="P9" s="178" t="s">
        <v>9</v>
      </c>
      <c r="Q9" s="178" t="s">
        <v>9</v>
      </c>
      <c r="R9" s="183"/>
      <c r="S9" s="178" t="s">
        <v>5</v>
      </c>
      <c r="T9" s="184"/>
      <c r="U9" s="178" t="s">
        <v>10</v>
      </c>
      <c r="V9" s="184"/>
      <c r="W9" s="178" t="s">
        <v>6</v>
      </c>
      <c r="X9" s="184"/>
      <c r="Y9" s="178" t="s">
        <v>7</v>
      </c>
      <c r="Z9" s="183"/>
      <c r="AA9" s="178" t="s">
        <v>11</v>
      </c>
    </row>
    <row r="10" spans="3:27" s="50" customFormat="1" ht="54" customHeight="1" x14ac:dyDescent="0.25">
      <c r="C10" s="177" t="s">
        <v>1</v>
      </c>
      <c r="D10" s="183"/>
      <c r="E10" s="179" t="s">
        <v>5</v>
      </c>
      <c r="F10" s="185"/>
      <c r="G10" s="179" t="s">
        <v>6</v>
      </c>
      <c r="H10" s="52"/>
      <c r="I10" s="179" t="s">
        <v>7</v>
      </c>
      <c r="J10" s="183"/>
      <c r="K10" s="179" t="s">
        <v>5</v>
      </c>
      <c r="L10" s="84"/>
      <c r="M10" s="179" t="s">
        <v>6</v>
      </c>
      <c r="N10" s="52"/>
      <c r="O10" s="179" t="s">
        <v>5</v>
      </c>
      <c r="P10" s="52"/>
      <c r="Q10" s="179" t="s">
        <v>12</v>
      </c>
      <c r="R10" s="183"/>
      <c r="S10" s="179" t="s">
        <v>5</v>
      </c>
      <c r="T10" s="185"/>
      <c r="U10" s="179" t="s">
        <v>10</v>
      </c>
      <c r="V10" s="185"/>
      <c r="W10" s="179" t="s">
        <v>6</v>
      </c>
      <c r="X10" s="185"/>
      <c r="Y10" s="179" t="s">
        <v>7</v>
      </c>
      <c r="Z10" s="183"/>
      <c r="AA10" s="179" t="s">
        <v>11</v>
      </c>
    </row>
    <row r="11" spans="3:27" x14ac:dyDescent="0.8">
      <c r="C11" s="53"/>
      <c r="E11" s="94"/>
      <c r="F11" s="95"/>
      <c r="G11" s="94"/>
      <c r="H11" s="95"/>
      <c r="I11" s="94"/>
      <c r="J11" s="95"/>
      <c r="K11" s="94"/>
      <c r="L11" s="79"/>
      <c r="M11" s="94"/>
      <c r="N11" s="95"/>
      <c r="O11" s="94"/>
      <c r="P11" s="95"/>
      <c r="Q11" s="94"/>
      <c r="R11" s="95"/>
      <c r="S11" s="94"/>
      <c r="T11" s="95"/>
      <c r="U11" s="94"/>
      <c r="V11" s="79"/>
      <c r="W11" s="94"/>
      <c r="X11" s="95"/>
      <c r="Y11" s="94"/>
      <c r="Z11" s="95"/>
      <c r="AA11" s="79">
        <f>Y11/'سرمایه گذاری ها'!$O$17</f>
        <v>0</v>
      </c>
    </row>
    <row r="12" spans="3:27" ht="33.75" thickBot="1" x14ac:dyDescent="0.85">
      <c r="C12" s="38" t="s">
        <v>63</v>
      </c>
      <c r="E12" s="96">
        <f>SUM(E11:E11)</f>
        <v>0</v>
      </c>
      <c r="F12" s="94"/>
      <c r="G12" s="96">
        <f>SUM(G11:G11)</f>
        <v>0</v>
      </c>
      <c r="H12" s="96"/>
      <c r="I12" s="96">
        <f>SUM(I11:I11)</f>
        <v>0</v>
      </c>
      <c r="J12" s="96"/>
      <c r="K12" s="96">
        <f>SUM(K11:K11)</f>
        <v>0</v>
      </c>
      <c r="L12" s="96"/>
      <c r="M12" s="96">
        <f>SUM(M11:M11)</f>
        <v>0</v>
      </c>
      <c r="N12" s="96"/>
      <c r="O12" s="96">
        <f>SUM(O11:O11)</f>
        <v>0</v>
      </c>
      <c r="P12" s="96"/>
      <c r="Q12" s="96">
        <f>SUM(Q11:Q11)</f>
        <v>0</v>
      </c>
      <c r="R12" s="96"/>
      <c r="S12" s="96">
        <f>SUM(S11:S11)</f>
        <v>0</v>
      </c>
      <c r="T12" s="96"/>
      <c r="U12" s="96"/>
      <c r="V12" s="96"/>
      <c r="W12" s="96">
        <f>SUM(W11:W11)</f>
        <v>0</v>
      </c>
      <c r="X12" s="96"/>
      <c r="Y12" s="96">
        <f>SUM(Y11:Y11)</f>
        <v>0</v>
      </c>
      <c r="Z12" s="94"/>
      <c r="AA12" s="148">
        <f>SUM(AA11:AA11)</f>
        <v>0</v>
      </c>
    </row>
    <row r="13" spans="3:27" ht="63.75" customHeight="1" thickTop="1" x14ac:dyDescent="0.8">
      <c r="L13"/>
      <c r="V13"/>
    </row>
    <row r="14" spans="3:27" ht="30.75" customHeight="1" x14ac:dyDescent="0.8">
      <c r="C14" s="176">
        <v>2</v>
      </c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</row>
    <row r="15" spans="3:27" x14ac:dyDescent="0.8">
      <c r="L15"/>
      <c r="V15"/>
    </row>
    <row r="16" spans="3:27" x14ac:dyDescent="0.8">
      <c r="L16"/>
      <c r="V16"/>
    </row>
    <row r="17" spans="12:22" x14ac:dyDescent="0.8">
      <c r="L17"/>
      <c r="V17"/>
    </row>
    <row r="18" spans="12:22" x14ac:dyDescent="0.8">
      <c r="L18"/>
      <c r="V18"/>
    </row>
    <row r="19" spans="12:22" x14ac:dyDescent="0.8">
      <c r="L19"/>
      <c r="V19"/>
    </row>
    <row r="20" spans="12:22" x14ac:dyDescent="0.8">
      <c r="L20"/>
      <c r="V20"/>
    </row>
    <row r="21" spans="12:22" x14ac:dyDescent="0.8">
      <c r="L21"/>
      <c r="V21"/>
    </row>
    <row r="22" spans="12:22" x14ac:dyDescent="0.8">
      <c r="L22"/>
      <c r="V22"/>
    </row>
    <row r="23" spans="12:22" x14ac:dyDescent="0.8">
      <c r="L23"/>
      <c r="V23"/>
    </row>
  </sheetData>
  <sortState xmlns:xlrd2="http://schemas.microsoft.com/office/spreadsheetml/2017/richdata2" ref="C11:Y11">
    <sortCondition descending="1" ref="Y11"/>
  </sortState>
  <mergeCells count="31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C14:AA14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W22"/>
  <sheetViews>
    <sheetView rightToLeft="1" view="pageBreakPreview" zoomScale="80" zoomScaleNormal="64" zoomScaleSheetLayoutView="80" workbookViewId="0">
      <selection activeCell="M4" sqref="M4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 x14ac:dyDescent="0.25">
      <c r="A1" s="191" t="s">
        <v>73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</row>
    <row r="2" spans="1:49" ht="25.5" x14ac:dyDescent="0.25">
      <c r="A2" s="191" t="s">
        <v>76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</row>
    <row r="3" spans="1:49" ht="25.5" x14ac:dyDescent="0.25">
      <c r="A3" s="191" t="s">
        <v>201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</row>
    <row r="4" spans="1:49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</row>
    <row r="5" spans="1:49" ht="18.75" x14ac:dyDescent="0.3">
      <c r="A5" s="192" t="s">
        <v>179</v>
      </c>
      <c r="B5" s="193"/>
      <c r="C5" s="193"/>
      <c r="D5" s="193"/>
      <c r="E5" s="193"/>
      <c r="F5" s="193"/>
      <c r="G5" s="193"/>
      <c r="H5" s="193"/>
      <c r="I5" s="193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</row>
    <row r="6" spans="1:49" x14ac:dyDescent="0.25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</row>
    <row r="7" spans="1:49" x14ac:dyDescent="0.25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</row>
    <row r="8" spans="1:49" ht="24" x14ac:dyDescent="0.25">
      <c r="A8" s="188" t="s">
        <v>77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</row>
    <row r="9" spans="1:49" ht="21" x14ac:dyDescent="0.25">
      <c r="A9" s="105"/>
      <c r="B9" s="105"/>
      <c r="C9" s="105"/>
      <c r="D9" s="105"/>
      <c r="E9" s="105"/>
      <c r="F9" s="105"/>
      <c r="G9" s="105"/>
      <c r="H9" s="105"/>
      <c r="I9" s="190" t="s">
        <v>200</v>
      </c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05"/>
      <c r="AC9" s="190" t="s">
        <v>202</v>
      </c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05"/>
      <c r="AU9" s="105"/>
      <c r="AV9" s="105"/>
      <c r="AW9" s="105"/>
    </row>
    <row r="10" spans="1:49" x14ac:dyDescent="0.25">
      <c r="A10" s="105"/>
      <c r="B10" s="105"/>
      <c r="C10" s="105"/>
      <c r="D10" s="105"/>
      <c r="E10" s="105"/>
      <c r="F10" s="105"/>
      <c r="G10" s="105"/>
      <c r="H10" s="105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5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5"/>
      <c r="AU10" s="105"/>
      <c r="AV10" s="105"/>
      <c r="AW10" s="105"/>
    </row>
    <row r="11" spans="1:49" ht="21" x14ac:dyDescent="0.25">
      <c r="A11" s="190" t="s">
        <v>78</v>
      </c>
      <c r="B11" s="190"/>
      <c r="C11" s="190"/>
      <c r="D11" s="190"/>
      <c r="E11" s="190"/>
      <c r="F11" s="190"/>
      <c r="G11" s="190"/>
      <c r="H11" s="105"/>
      <c r="I11" s="190" t="s">
        <v>13</v>
      </c>
      <c r="J11" s="190"/>
      <c r="K11" s="190"/>
      <c r="L11" s="105"/>
      <c r="M11" s="190" t="s">
        <v>14</v>
      </c>
      <c r="N11" s="190"/>
      <c r="O11" s="190"/>
      <c r="P11" s="105"/>
      <c r="Q11" s="190" t="s">
        <v>15</v>
      </c>
      <c r="R11" s="190"/>
      <c r="S11" s="190"/>
      <c r="T11" s="190"/>
      <c r="U11" s="190"/>
      <c r="V11" s="105"/>
      <c r="W11" s="190" t="s">
        <v>79</v>
      </c>
      <c r="X11" s="190"/>
      <c r="Y11" s="190"/>
      <c r="Z11" s="190"/>
      <c r="AA11" s="190"/>
      <c r="AB11" s="105"/>
      <c r="AC11" s="190" t="s">
        <v>13</v>
      </c>
      <c r="AD11" s="190"/>
      <c r="AE11" s="190"/>
      <c r="AF11" s="190"/>
      <c r="AG11" s="190"/>
      <c r="AH11" s="105"/>
      <c r="AI11" s="190" t="s">
        <v>14</v>
      </c>
      <c r="AJ11" s="190"/>
      <c r="AK11" s="190"/>
      <c r="AL11" s="105"/>
      <c r="AM11" s="190" t="s">
        <v>15</v>
      </c>
      <c r="AN11" s="190"/>
      <c r="AO11" s="190"/>
      <c r="AP11" s="105"/>
      <c r="AQ11" s="190" t="s">
        <v>79</v>
      </c>
      <c r="AR11" s="190"/>
      <c r="AS11" s="190"/>
      <c r="AT11" s="105"/>
      <c r="AU11" s="105"/>
      <c r="AV11" s="105"/>
      <c r="AW11" s="105"/>
    </row>
    <row r="12" spans="1:49" ht="24" x14ac:dyDescent="0.25">
      <c r="A12" s="188" t="s">
        <v>80</v>
      </c>
      <c r="B12" s="189"/>
      <c r="C12" s="189"/>
      <c r="D12" s="189"/>
      <c r="E12" s="189"/>
      <c r="F12" s="189"/>
      <c r="G12" s="189"/>
      <c r="H12" s="188"/>
      <c r="I12" s="189"/>
      <c r="J12" s="189"/>
      <c r="K12" s="189"/>
      <c r="L12" s="188"/>
      <c r="M12" s="189"/>
      <c r="N12" s="189"/>
      <c r="O12" s="189"/>
      <c r="P12" s="188"/>
      <c r="Q12" s="189"/>
      <c r="R12" s="189"/>
      <c r="S12" s="189"/>
      <c r="T12" s="189"/>
      <c r="U12" s="189"/>
      <c r="V12" s="188"/>
      <c r="W12" s="189"/>
      <c r="X12" s="189"/>
      <c r="Y12" s="189"/>
      <c r="Z12" s="189"/>
      <c r="AA12" s="189"/>
      <c r="AB12" s="188"/>
      <c r="AC12" s="189"/>
      <c r="AD12" s="189"/>
      <c r="AE12" s="189"/>
      <c r="AF12" s="189"/>
      <c r="AG12" s="189"/>
      <c r="AH12" s="188"/>
      <c r="AI12" s="189"/>
      <c r="AJ12" s="189"/>
      <c r="AK12" s="189"/>
      <c r="AL12" s="188"/>
      <c r="AM12" s="189"/>
      <c r="AN12" s="189"/>
      <c r="AO12" s="189"/>
      <c r="AP12" s="188"/>
      <c r="AQ12" s="189"/>
      <c r="AR12" s="189"/>
      <c r="AS12" s="189"/>
      <c r="AT12" s="188"/>
      <c r="AU12" s="188"/>
      <c r="AV12" s="188"/>
      <c r="AW12" s="188"/>
    </row>
    <row r="13" spans="1:49" ht="21" x14ac:dyDescent="0.25">
      <c r="A13" s="105"/>
      <c r="B13" s="105"/>
      <c r="C13" s="190" t="str">
        <f>I9</f>
        <v>1404/12/29</v>
      </c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05"/>
      <c r="Y13" s="190" t="s">
        <v>202</v>
      </c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05"/>
    </row>
    <row r="14" spans="1:49" ht="21" x14ac:dyDescent="0.25">
      <c r="A14" s="107" t="s">
        <v>78</v>
      </c>
      <c r="B14" s="105"/>
      <c r="C14" s="108" t="s">
        <v>81</v>
      </c>
      <c r="D14" s="106"/>
      <c r="E14" s="108" t="s">
        <v>82</v>
      </c>
      <c r="F14" s="106"/>
      <c r="G14" s="186" t="s">
        <v>83</v>
      </c>
      <c r="H14" s="186"/>
      <c r="I14" s="186"/>
      <c r="J14" s="106"/>
      <c r="K14" s="186" t="s">
        <v>84</v>
      </c>
      <c r="L14" s="186"/>
      <c r="M14" s="186"/>
      <c r="N14" s="106"/>
      <c r="O14" s="186" t="s">
        <v>14</v>
      </c>
      <c r="P14" s="186"/>
      <c r="Q14" s="186"/>
      <c r="R14" s="106"/>
      <c r="S14" s="186" t="s">
        <v>15</v>
      </c>
      <c r="T14" s="186"/>
      <c r="U14" s="186"/>
      <c r="V14" s="186"/>
      <c r="W14" s="186"/>
      <c r="X14" s="105"/>
      <c r="Y14" s="186" t="s">
        <v>81</v>
      </c>
      <c r="Z14" s="186"/>
      <c r="AA14" s="186"/>
      <c r="AB14" s="186"/>
      <c r="AC14" s="186"/>
      <c r="AD14" s="106"/>
      <c r="AE14" s="186" t="s">
        <v>82</v>
      </c>
      <c r="AF14" s="186"/>
      <c r="AG14" s="186"/>
      <c r="AH14" s="186"/>
      <c r="AI14" s="186"/>
      <c r="AJ14" s="106"/>
      <c r="AK14" s="186" t="s">
        <v>83</v>
      </c>
      <c r="AL14" s="186"/>
      <c r="AM14" s="186"/>
      <c r="AN14" s="106"/>
      <c r="AO14" s="186" t="s">
        <v>84</v>
      </c>
      <c r="AP14" s="186"/>
      <c r="AQ14" s="186"/>
      <c r="AR14" s="106"/>
      <c r="AS14" s="186" t="s">
        <v>14</v>
      </c>
      <c r="AT14" s="186"/>
      <c r="AU14" s="106"/>
      <c r="AV14" s="108" t="s">
        <v>15</v>
      </c>
      <c r="AW14" s="105"/>
    </row>
    <row r="15" spans="1:49" ht="24" x14ac:dyDescent="0.25">
      <c r="A15" s="188" t="s">
        <v>85</v>
      </c>
      <c r="B15" s="188"/>
      <c r="C15" s="189"/>
      <c r="D15" s="188"/>
      <c r="E15" s="189"/>
      <c r="F15" s="188"/>
      <c r="G15" s="189"/>
      <c r="H15" s="189"/>
      <c r="I15" s="189"/>
      <c r="J15" s="188"/>
      <c r="K15" s="189"/>
      <c r="L15" s="189"/>
      <c r="M15" s="189"/>
      <c r="N15" s="188"/>
      <c r="O15" s="189"/>
      <c r="P15" s="189"/>
      <c r="Q15" s="189"/>
      <c r="R15" s="188"/>
      <c r="S15" s="189"/>
      <c r="T15" s="189"/>
      <c r="U15" s="189"/>
      <c r="V15" s="189"/>
      <c r="W15" s="189"/>
      <c r="X15" s="188"/>
      <c r="Y15" s="189"/>
      <c r="Z15" s="189"/>
      <c r="AA15" s="189"/>
      <c r="AB15" s="189"/>
      <c r="AC15" s="189"/>
      <c r="AD15" s="188"/>
      <c r="AE15" s="189"/>
      <c r="AF15" s="189"/>
      <c r="AG15" s="189"/>
      <c r="AH15" s="189"/>
      <c r="AI15" s="189"/>
      <c r="AJ15" s="188"/>
      <c r="AK15" s="189"/>
      <c r="AL15" s="189"/>
      <c r="AM15" s="189"/>
      <c r="AN15" s="188"/>
      <c r="AO15" s="189"/>
      <c r="AP15" s="189"/>
      <c r="AQ15" s="189"/>
      <c r="AR15" s="188"/>
      <c r="AS15" s="189"/>
      <c r="AT15" s="189"/>
      <c r="AU15" s="188"/>
      <c r="AV15" s="189"/>
      <c r="AW15" s="188"/>
    </row>
    <row r="16" spans="1:49" ht="21" x14ac:dyDescent="0.25">
      <c r="A16" s="105"/>
      <c r="B16" s="105"/>
      <c r="C16" s="190" t="str">
        <f>I9</f>
        <v>1404/12/29</v>
      </c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05"/>
      <c r="O16" s="190" t="s">
        <v>202</v>
      </c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</row>
    <row r="17" spans="1:49" ht="21" x14ac:dyDescent="0.25">
      <c r="A17" s="107" t="s">
        <v>78</v>
      </c>
      <c r="B17" s="105"/>
      <c r="C17" s="108" t="s">
        <v>82</v>
      </c>
      <c r="D17" s="106"/>
      <c r="E17" s="108" t="s">
        <v>84</v>
      </c>
      <c r="F17" s="106"/>
      <c r="G17" s="186" t="s">
        <v>14</v>
      </c>
      <c r="H17" s="186"/>
      <c r="I17" s="186"/>
      <c r="J17" s="106"/>
      <c r="K17" s="186" t="s">
        <v>15</v>
      </c>
      <c r="L17" s="186"/>
      <c r="M17" s="186"/>
      <c r="N17" s="105"/>
      <c r="O17" s="186" t="s">
        <v>82</v>
      </c>
      <c r="P17" s="186"/>
      <c r="Q17" s="186"/>
      <c r="R17" s="186"/>
      <c r="S17" s="186"/>
      <c r="T17" s="106"/>
      <c r="U17" s="186" t="s">
        <v>84</v>
      </c>
      <c r="V17" s="186"/>
      <c r="W17" s="186"/>
      <c r="X17" s="186"/>
      <c r="Y17" s="186"/>
      <c r="Z17" s="106"/>
      <c r="AA17" s="186" t="s">
        <v>14</v>
      </c>
      <c r="AB17" s="186"/>
      <c r="AC17" s="186"/>
      <c r="AD17" s="186"/>
      <c r="AE17" s="186"/>
      <c r="AF17" s="106"/>
      <c r="AG17" s="186" t="s">
        <v>15</v>
      </c>
      <c r="AH17" s="186"/>
      <c r="AI17" s="186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</row>
    <row r="18" spans="1:49" x14ac:dyDescent="0.25">
      <c r="A18" s="106"/>
      <c r="B18" s="105"/>
      <c r="C18" s="106"/>
      <c r="D18" s="105"/>
      <c r="E18" s="106"/>
      <c r="F18" s="105"/>
      <c r="G18" s="106"/>
      <c r="H18" s="106"/>
      <c r="I18" s="106"/>
      <c r="J18" s="105"/>
      <c r="K18" s="106"/>
      <c r="L18" s="106"/>
      <c r="M18" s="106"/>
      <c r="N18" s="105"/>
      <c r="O18" s="106"/>
      <c r="P18" s="106"/>
      <c r="Q18" s="106"/>
      <c r="R18" s="106"/>
      <c r="S18" s="106"/>
      <c r="T18" s="105"/>
      <c r="U18" s="106"/>
      <c r="V18" s="106"/>
      <c r="W18" s="106"/>
      <c r="X18" s="106"/>
      <c r="Y18" s="106"/>
      <c r="Z18" s="105"/>
      <c r="AA18" s="106"/>
      <c r="AB18" s="106"/>
      <c r="AC18" s="106"/>
      <c r="AD18" s="106"/>
      <c r="AE18" s="106"/>
      <c r="AF18" s="105"/>
      <c r="AG18" s="106"/>
      <c r="AH18" s="106"/>
      <c r="AI18" s="106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</row>
    <row r="19" spans="1:49" x14ac:dyDescent="0.25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</row>
    <row r="20" spans="1:49" ht="34.5" x14ac:dyDescent="0.25">
      <c r="A20" s="187">
        <v>3</v>
      </c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</row>
    <row r="21" spans="1:49" x14ac:dyDescent="0.25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</row>
    <row r="22" spans="1:49" x14ac:dyDescent="0.25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</row>
  </sheetData>
  <mergeCells count="38">
    <mergeCell ref="A1:AW1"/>
    <mergeCell ref="A2:AW2"/>
    <mergeCell ref="A3:AW3"/>
    <mergeCell ref="A8:AW8"/>
    <mergeCell ref="I9:AA9"/>
    <mergeCell ref="AC9:AS9"/>
    <mergeCell ref="A5:I5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O17:S17"/>
    <mergeCell ref="U17:Y17"/>
    <mergeCell ref="AA17:AE17"/>
    <mergeCell ref="AG17:AI17"/>
    <mergeCell ref="A20:AW20"/>
    <mergeCell ref="G17:I17"/>
    <mergeCell ref="K17:M17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6"/>
  <sheetViews>
    <sheetView rightToLeft="1" view="pageBreakPreview" zoomScale="80" zoomScaleNormal="100" zoomScaleSheetLayoutView="80" workbookViewId="0">
      <selection activeCell="B9" sqref="B9:X9"/>
    </sheetView>
  </sheetViews>
  <sheetFormatPr defaultRowHeight="15" x14ac:dyDescent="0.25"/>
  <cols>
    <col min="1" max="1" width="6.140625" bestFit="1" customWidth="1"/>
    <col min="2" max="2" width="52.42578125" bestFit="1" customWidth="1"/>
    <col min="3" max="3" width="0.7109375" customWidth="1"/>
    <col min="4" max="4" width="13.42578125" bestFit="1" customWidth="1"/>
    <col min="5" max="5" width="0.7109375" customWidth="1"/>
    <col min="6" max="6" width="20.28515625" bestFit="1" customWidth="1"/>
    <col min="7" max="7" width="0.7109375" customWidth="1"/>
    <col min="8" max="8" width="21.140625" bestFit="1" customWidth="1"/>
    <col min="9" max="9" width="0.7109375" customWidth="1"/>
    <col min="10" max="10" width="15.140625" bestFit="1" customWidth="1"/>
    <col min="11" max="11" width="0.7109375" customWidth="1"/>
    <col min="12" max="12" width="20.28515625" bestFit="1" customWidth="1"/>
    <col min="13" max="13" width="0.7109375" customWidth="1"/>
    <col min="14" max="14" width="15.5703125" bestFit="1" customWidth="1"/>
    <col min="15" max="15" width="0.7109375" customWidth="1"/>
    <col min="16" max="16" width="20" bestFit="1" customWidth="1"/>
    <col min="17" max="17" width="0.7109375" customWidth="1"/>
    <col min="18" max="18" width="13.7109375" bestFit="1" customWidth="1"/>
    <col min="19" max="19" width="0.7109375" customWidth="1"/>
    <col min="20" max="20" width="22.5703125" bestFit="1" customWidth="1"/>
    <col min="21" max="21" width="0.7109375" customWidth="1"/>
    <col min="22" max="22" width="19.28515625" bestFit="1" customWidth="1"/>
    <col min="23" max="23" width="0.7109375" customWidth="1"/>
    <col min="24" max="24" width="19.85546875" bestFit="1" customWidth="1"/>
    <col min="25" max="25" width="0.7109375" customWidth="1"/>
    <col min="26" max="26" width="18.28515625" customWidth="1"/>
  </cols>
  <sheetData>
    <row r="1" spans="1:26" ht="25.5" x14ac:dyDescent="0.25">
      <c r="A1" s="191" t="s">
        <v>73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 ht="25.5" x14ac:dyDescent="0.25">
      <c r="A2" s="191" t="s">
        <v>76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 ht="25.5" x14ac:dyDescent="0.25">
      <c r="A3" s="191" t="s">
        <v>201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6" ht="24" x14ac:dyDescent="0.25">
      <c r="A5" s="124" t="s">
        <v>180</v>
      </c>
      <c r="B5" s="123" t="s">
        <v>86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 spans="1:26" ht="21" x14ac:dyDescent="0.25">
      <c r="A6" s="105"/>
      <c r="B6" s="105"/>
      <c r="C6" s="105"/>
      <c r="D6" s="105"/>
      <c r="E6" s="190"/>
      <c r="F6" s="190"/>
      <c r="G6" s="190"/>
      <c r="H6" s="190"/>
      <c r="I6" s="105"/>
      <c r="J6" s="190" t="s">
        <v>3</v>
      </c>
      <c r="K6" s="190"/>
      <c r="L6" s="190"/>
      <c r="M6" s="190"/>
      <c r="N6" s="190"/>
      <c r="O6" s="190"/>
      <c r="P6" s="190"/>
      <c r="Q6" s="105"/>
      <c r="R6" s="190" t="s">
        <v>202</v>
      </c>
      <c r="S6" s="190"/>
      <c r="T6" s="190"/>
      <c r="U6" s="190"/>
      <c r="V6" s="190"/>
      <c r="W6" s="190"/>
      <c r="X6" s="190"/>
      <c r="Y6" s="190"/>
      <c r="Z6" s="190"/>
    </row>
    <row r="7" spans="1:26" ht="21" x14ac:dyDescent="0.25">
      <c r="A7" s="105"/>
      <c r="B7" s="105"/>
      <c r="C7" s="105"/>
      <c r="D7" s="105"/>
      <c r="E7" s="106"/>
      <c r="F7" s="106"/>
      <c r="G7" s="106"/>
      <c r="H7" s="106"/>
      <c r="I7" s="105"/>
      <c r="J7" s="186" t="s">
        <v>87</v>
      </c>
      <c r="K7" s="186"/>
      <c r="L7" s="186"/>
      <c r="M7" s="106"/>
      <c r="N7" s="186" t="s">
        <v>88</v>
      </c>
      <c r="O7" s="186"/>
      <c r="P7" s="186"/>
      <c r="Q7" s="105"/>
      <c r="R7" s="106"/>
      <c r="S7" s="106"/>
      <c r="T7" s="106"/>
      <c r="U7" s="106"/>
      <c r="V7" s="106"/>
      <c r="W7" s="106"/>
      <c r="X7" s="106"/>
      <c r="Y7" s="106"/>
      <c r="Z7" s="106"/>
    </row>
    <row r="8" spans="1:26" ht="21" x14ac:dyDescent="0.25">
      <c r="A8" s="190" t="s">
        <v>89</v>
      </c>
      <c r="B8" s="190"/>
      <c r="C8" s="105"/>
      <c r="D8" s="107" t="s">
        <v>90</v>
      </c>
      <c r="E8" s="105"/>
      <c r="F8" s="107" t="s">
        <v>6</v>
      </c>
      <c r="G8" s="105"/>
      <c r="H8" s="107" t="s">
        <v>7</v>
      </c>
      <c r="I8" s="105"/>
      <c r="J8" s="108" t="s">
        <v>5</v>
      </c>
      <c r="K8" s="106"/>
      <c r="L8" s="108" t="s">
        <v>6</v>
      </c>
      <c r="M8" s="105"/>
      <c r="N8" s="108" t="s">
        <v>5</v>
      </c>
      <c r="O8" s="106"/>
      <c r="P8" s="108" t="s">
        <v>12</v>
      </c>
      <c r="Q8" s="105"/>
      <c r="R8" s="107" t="s">
        <v>5</v>
      </c>
      <c r="S8" s="105"/>
      <c r="T8" s="107" t="s">
        <v>91</v>
      </c>
      <c r="U8" s="105"/>
      <c r="V8" s="132" t="s">
        <v>6</v>
      </c>
      <c r="W8" s="105"/>
      <c r="X8" s="132" t="s">
        <v>7</v>
      </c>
      <c r="Y8" s="105"/>
      <c r="Z8" s="107" t="s">
        <v>92</v>
      </c>
    </row>
    <row r="9" spans="1:26" ht="21" x14ac:dyDescent="0.55000000000000004">
      <c r="A9" s="131"/>
      <c r="B9" s="56" t="s">
        <v>162</v>
      </c>
      <c r="C9" s="56"/>
      <c r="D9" s="56">
        <v>158060</v>
      </c>
      <c r="E9" s="56"/>
      <c r="F9" s="56">
        <v>2038240264</v>
      </c>
      <c r="G9" s="56"/>
      <c r="H9" s="56">
        <v>1905604046.8080001</v>
      </c>
      <c r="I9" s="56"/>
      <c r="J9" s="56">
        <v>0</v>
      </c>
      <c r="K9" s="56"/>
      <c r="L9" s="56">
        <v>0</v>
      </c>
      <c r="M9" s="56"/>
      <c r="N9" s="56">
        <v>0</v>
      </c>
      <c r="O9" s="56"/>
      <c r="P9" s="56">
        <v>0</v>
      </c>
      <c r="Q9" s="56"/>
      <c r="R9" s="56">
        <v>158060</v>
      </c>
      <c r="S9" s="56"/>
      <c r="T9" s="56">
        <v>12084</v>
      </c>
      <c r="U9" s="56"/>
      <c r="V9" s="56">
        <v>2038240264</v>
      </c>
      <c r="W9" s="56"/>
      <c r="X9" s="56">
        <v>1905604046.8080001</v>
      </c>
      <c r="Y9" s="105"/>
      <c r="Z9" s="143">
        <f>X9/'سرمایه گذاری ها'!$O$17</f>
        <v>1.1822004652900913E-2</v>
      </c>
    </row>
    <row r="10" spans="1:26" ht="21.75" thickBot="1" x14ac:dyDescent="0.6">
      <c r="A10" s="195" t="s">
        <v>63</v>
      </c>
      <c r="B10" s="195"/>
      <c r="C10" s="126"/>
      <c r="D10" s="144">
        <f>SUM(D9:D9)</f>
        <v>158060</v>
      </c>
      <c r="E10" s="144"/>
      <c r="F10" s="144">
        <f>SUM(F9:F9)</f>
        <v>2038240264</v>
      </c>
      <c r="G10" s="144"/>
      <c r="H10" s="144">
        <f>SUM(H9:H9)</f>
        <v>1905604046.8080001</v>
      </c>
      <c r="I10" s="144"/>
      <c r="J10" s="144">
        <f>SUM(J9:J9)</f>
        <v>0</v>
      </c>
      <c r="K10" s="144"/>
      <c r="L10" s="144">
        <f>SUM(L9:L9)</f>
        <v>0</v>
      </c>
      <c r="M10" s="144"/>
      <c r="N10" s="144">
        <f>SUM(N9:N9)</f>
        <v>0</v>
      </c>
      <c r="O10" s="144"/>
      <c r="P10" s="144">
        <f>SUM(P9:P9)</f>
        <v>0</v>
      </c>
      <c r="Q10" s="144"/>
      <c r="R10" s="144">
        <f>SUM(R9:R9)</f>
        <v>158060</v>
      </c>
      <c r="S10" s="144"/>
      <c r="T10" s="144"/>
      <c r="U10" s="144"/>
      <c r="V10" s="144">
        <f>SUM(V9:V9)</f>
        <v>2038240264</v>
      </c>
      <c r="W10" s="144"/>
      <c r="X10" s="144">
        <f>SUM(X9:X9)</f>
        <v>1905604046.8080001</v>
      </c>
      <c r="Y10" s="126"/>
      <c r="Z10" s="146">
        <f>SUM(Z9:Z9)</f>
        <v>1.1822004652900913E-2</v>
      </c>
    </row>
    <row r="11" spans="1:26" ht="15.75" thickTop="1" x14ac:dyDescent="0.25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</row>
    <row r="12" spans="1:26" x14ac:dyDescent="0.25">
      <c r="A12" s="105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26" x14ac:dyDescent="0.25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spans="1:26" x14ac:dyDescent="0.25">
      <c r="A14" s="105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spans="1:26" x14ac:dyDescent="0.25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1:26" ht="27" customHeight="1" x14ac:dyDescent="0.25">
      <c r="A16" s="194">
        <v>4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</row>
  </sheetData>
  <sortState xmlns:xlrd2="http://schemas.microsoft.com/office/spreadsheetml/2017/richdata2" ref="B9:X9">
    <sortCondition descending="1" ref="X9"/>
  </sortState>
  <mergeCells count="11">
    <mergeCell ref="A16:Z16"/>
    <mergeCell ref="A1:Z1"/>
    <mergeCell ref="A2:Z2"/>
    <mergeCell ref="A3:Z3"/>
    <mergeCell ref="E6:H6"/>
    <mergeCell ref="J6:P6"/>
    <mergeCell ref="R6:Z6"/>
    <mergeCell ref="A10:B10"/>
    <mergeCell ref="J7:L7"/>
    <mergeCell ref="N7:P7"/>
    <mergeCell ref="A8:B8"/>
  </mergeCells>
  <pageMargins left="0.7" right="0.7" top="0.75" bottom="0.75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CC33"/>
  <sheetViews>
    <sheetView rightToLeft="1" view="pageBreakPreview" topLeftCell="B3" zoomScale="80" zoomScaleNormal="70" zoomScaleSheetLayoutView="80" workbookViewId="0">
      <selection activeCell="B19" sqref="B19:N19"/>
    </sheetView>
  </sheetViews>
  <sheetFormatPr defaultColWidth="9.140625" defaultRowHeight="21" x14ac:dyDescent="0.6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1" t="s">
        <v>73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</row>
    <row r="3" spans="2:38" ht="39" x14ac:dyDescent="0.6">
      <c r="B3" s="201" t="s">
        <v>0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</row>
    <row r="4" spans="2:38" ht="39" x14ac:dyDescent="0.6">
      <c r="B4" s="201" t="s">
        <v>201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</row>
    <row r="5" spans="2:38" ht="39" x14ac:dyDescent="0.6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2:38" ht="39" x14ac:dyDescent="0.6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199" t="s">
        <v>146</v>
      </c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69" t="s">
        <v>17</v>
      </c>
      <c r="C10" s="169" t="s">
        <v>17</v>
      </c>
      <c r="D10" s="169" t="s">
        <v>17</v>
      </c>
      <c r="E10" s="169" t="s">
        <v>17</v>
      </c>
      <c r="F10" s="169" t="s">
        <v>17</v>
      </c>
      <c r="G10" s="169" t="s">
        <v>17</v>
      </c>
      <c r="H10" s="169" t="s">
        <v>17</v>
      </c>
      <c r="I10" s="169" t="s">
        <v>17</v>
      </c>
      <c r="J10" s="169" t="s">
        <v>17</v>
      </c>
      <c r="K10" s="169" t="s">
        <v>17</v>
      </c>
      <c r="L10" s="169"/>
      <c r="M10" s="169"/>
      <c r="N10" s="169" t="s">
        <v>17</v>
      </c>
      <c r="P10" s="169" t="s">
        <v>200</v>
      </c>
      <c r="Q10" s="169" t="s">
        <v>2</v>
      </c>
      <c r="R10" s="169" t="s">
        <v>2</v>
      </c>
      <c r="S10" s="169" t="s">
        <v>2</v>
      </c>
      <c r="T10" s="169" t="s">
        <v>2</v>
      </c>
      <c r="V10" s="202" t="s">
        <v>3</v>
      </c>
      <c r="W10" s="169" t="s">
        <v>3</v>
      </c>
      <c r="X10" s="169" t="s">
        <v>3</v>
      </c>
      <c r="Y10" s="169" t="s">
        <v>3</v>
      </c>
      <c r="Z10" s="169" t="s">
        <v>3</v>
      </c>
      <c r="AA10" s="169" t="s">
        <v>3</v>
      </c>
      <c r="AB10" s="169" t="s">
        <v>3</v>
      </c>
      <c r="AD10" s="169" t="s">
        <v>202</v>
      </c>
      <c r="AE10" s="169" t="s">
        <v>4</v>
      </c>
      <c r="AF10" s="169" t="s">
        <v>4</v>
      </c>
      <c r="AG10" s="169" t="s">
        <v>4</v>
      </c>
      <c r="AH10" s="169" t="s">
        <v>4</v>
      </c>
      <c r="AI10" s="169" t="s">
        <v>4</v>
      </c>
      <c r="AJ10" s="169" t="s">
        <v>4</v>
      </c>
      <c r="AK10" s="169" t="s">
        <v>4</v>
      </c>
      <c r="AL10" s="169" t="s">
        <v>4</v>
      </c>
    </row>
    <row r="11" spans="2:38" s="13" customFormat="1" ht="45.75" customHeight="1" x14ac:dyDescent="0.6">
      <c r="B11" s="172" t="s">
        <v>18</v>
      </c>
      <c r="C11" s="15"/>
      <c r="D11" s="172" t="s">
        <v>19</v>
      </c>
      <c r="E11" s="15"/>
      <c r="F11" s="172" t="s">
        <v>20</v>
      </c>
      <c r="G11" s="15"/>
      <c r="H11" s="172" t="s">
        <v>21</v>
      </c>
      <c r="I11" s="15"/>
      <c r="J11" s="172" t="s">
        <v>68</v>
      </c>
      <c r="K11" s="15"/>
      <c r="L11" s="172" t="s">
        <v>23</v>
      </c>
      <c r="M11" s="100"/>
      <c r="N11" s="172" t="s">
        <v>16</v>
      </c>
      <c r="P11" s="172" t="s">
        <v>5</v>
      </c>
      <c r="Q11" s="15"/>
      <c r="R11" s="172" t="s">
        <v>6</v>
      </c>
      <c r="S11" s="15"/>
      <c r="T11" s="172" t="s">
        <v>7</v>
      </c>
      <c r="V11" s="198" t="s">
        <v>8</v>
      </c>
      <c r="W11" s="172" t="s">
        <v>8</v>
      </c>
      <c r="X11" s="172" t="s">
        <v>8</v>
      </c>
      <c r="Z11" s="172" t="s">
        <v>9</v>
      </c>
      <c r="AA11" s="172" t="s">
        <v>9</v>
      </c>
      <c r="AB11" s="172" t="s">
        <v>9</v>
      </c>
      <c r="AD11" s="172" t="s">
        <v>5</v>
      </c>
      <c r="AE11" s="15"/>
      <c r="AF11" s="172" t="s">
        <v>24</v>
      </c>
      <c r="AG11" s="15"/>
      <c r="AH11" s="172" t="s">
        <v>6</v>
      </c>
      <c r="AI11" s="15"/>
      <c r="AJ11" s="172" t="s">
        <v>7</v>
      </c>
      <c r="AK11" s="15"/>
      <c r="AL11" s="172" t="s">
        <v>11</v>
      </c>
    </row>
    <row r="12" spans="2:38" s="13" customFormat="1" ht="45.75" customHeight="1" x14ac:dyDescent="0.6">
      <c r="B12" s="173" t="s">
        <v>18</v>
      </c>
      <c r="C12" s="16"/>
      <c r="D12" s="173" t="s">
        <v>19</v>
      </c>
      <c r="E12" s="16"/>
      <c r="F12" s="173" t="s">
        <v>20</v>
      </c>
      <c r="G12" s="16"/>
      <c r="H12" s="173" t="s">
        <v>21</v>
      </c>
      <c r="I12" s="16"/>
      <c r="J12" s="173" t="s">
        <v>22</v>
      </c>
      <c r="K12" s="16"/>
      <c r="L12" s="173"/>
      <c r="M12" s="101"/>
      <c r="N12" s="173" t="s">
        <v>16</v>
      </c>
      <c r="P12" s="173" t="s">
        <v>5</v>
      </c>
      <c r="Q12" s="16"/>
      <c r="R12" s="173" t="s">
        <v>6</v>
      </c>
      <c r="S12" s="16"/>
      <c r="T12" s="173" t="s">
        <v>7</v>
      </c>
      <c r="V12" s="197" t="s">
        <v>5</v>
      </c>
      <c r="W12" s="16"/>
      <c r="X12" s="173" t="s">
        <v>6</v>
      </c>
      <c r="Z12" s="173" t="s">
        <v>5</v>
      </c>
      <c r="AA12" s="16"/>
      <c r="AB12" s="173" t="s">
        <v>12</v>
      </c>
      <c r="AD12" s="173" t="s">
        <v>5</v>
      </c>
      <c r="AE12" s="16"/>
      <c r="AF12" s="173" t="s">
        <v>24</v>
      </c>
      <c r="AG12" s="16"/>
      <c r="AH12" s="173" t="s">
        <v>6</v>
      </c>
      <c r="AI12" s="16"/>
      <c r="AJ12" s="173"/>
      <c r="AK12" s="16"/>
      <c r="AL12" s="173" t="s">
        <v>11</v>
      </c>
    </row>
    <row r="13" spans="2:38" ht="21.75" x14ac:dyDescent="0.6">
      <c r="B13" s="3" t="s">
        <v>158</v>
      </c>
      <c r="C13" s="12"/>
      <c r="D13" s="97" t="s">
        <v>72</v>
      </c>
      <c r="E13" s="97"/>
      <c r="F13" s="97" t="s">
        <v>72</v>
      </c>
      <c r="G13" s="97"/>
      <c r="H13" s="64" t="s">
        <v>151</v>
      </c>
      <c r="I13" s="64"/>
      <c r="J13" s="64" t="s">
        <v>159</v>
      </c>
      <c r="K13" s="64"/>
      <c r="L13" s="64">
        <v>0</v>
      </c>
      <c r="M13" s="64"/>
      <c r="N13" s="64">
        <v>0</v>
      </c>
      <c r="O13" s="64"/>
      <c r="P13" s="64">
        <v>24198</v>
      </c>
      <c r="Q13" s="92"/>
      <c r="R13" s="64">
        <v>14101084237</v>
      </c>
      <c r="S13" s="64"/>
      <c r="T13" s="64">
        <v>18960674544</v>
      </c>
      <c r="U13" s="64"/>
      <c r="V13" s="64">
        <v>0</v>
      </c>
      <c r="W13" s="64"/>
      <c r="X13" s="64">
        <v>0</v>
      </c>
      <c r="Y13" s="64"/>
      <c r="Z13" s="64">
        <v>0</v>
      </c>
      <c r="AA13" s="64"/>
      <c r="AB13" s="64">
        <v>0</v>
      </c>
      <c r="AC13" s="92"/>
      <c r="AD13" s="64">
        <v>24198</v>
      </c>
      <c r="AE13" s="64"/>
      <c r="AF13" s="64">
        <v>810380</v>
      </c>
      <c r="AG13" s="64"/>
      <c r="AH13" s="64">
        <v>14101084237</v>
      </c>
      <c r="AI13" s="92"/>
      <c r="AJ13" s="64">
        <v>19598912533</v>
      </c>
      <c r="AK13" s="92"/>
      <c r="AL13" s="93">
        <f>AJ13/'سرمایه گذاری ها'!$O$17</f>
        <v>0.12158792144938643</v>
      </c>
    </row>
    <row r="14" spans="2:38" ht="21.75" x14ac:dyDescent="0.6">
      <c r="B14" s="3" t="s">
        <v>147</v>
      </c>
      <c r="C14" s="12"/>
      <c r="D14" s="97" t="s">
        <v>72</v>
      </c>
      <c r="E14" s="97"/>
      <c r="F14" s="97" t="s">
        <v>72</v>
      </c>
      <c r="G14" s="97"/>
      <c r="H14" s="64" t="s">
        <v>148</v>
      </c>
      <c r="I14" s="64"/>
      <c r="J14" s="64" t="s">
        <v>149</v>
      </c>
      <c r="K14" s="64"/>
      <c r="L14" s="64">
        <v>0</v>
      </c>
      <c r="M14" s="64"/>
      <c r="N14" s="64">
        <v>0</v>
      </c>
      <c r="O14" s="64"/>
      <c r="P14" s="64">
        <v>24675</v>
      </c>
      <c r="Q14" s="92"/>
      <c r="R14" s="64">
        <v>12914410721</v>
      </c>
      <c r="S14" s="64"/>
      <c r="T14" s="64">
        <v>18334407242</v>
      </c>
      <c r="U14" s="64"/>
      <c r="V14" s="64">
        <v>0</v>
      </c>
      <c r="W14" s="64"/>
      <c r="X14" s="64">
        <v>0</v>
      </c>
      <c r="Y14" s="64"/>
      <c r="Z14" s="64">
        <v>0</v>
      </c>
      <c r="AA14" s="64"/>
      <c r="AB14" s="64">
        <v>0</v>
      </c>
      <c r="AC14" s="92"/>
      <c r="AD14" s="64">
        <v>24675</v>
      </c>
      <c r="AE14" s="64"/>
      <c r="AF14" s="64">
        <v>767570</v>
      </c>
      <c r="AG14" s="64"/>
      <c r="AH14" s="64">
        <v>12914410721</v>
      </c>
      <c r="AI14" s="92"/>
      <c r="AJ14" s="64">
        <v>18929491239</v>
      </c>
      <c r="AK14" s="92"/>
      <c r="AL14" s="93">
        <f>AJ14/'سرمایه گذاری ها'!$O$17</f>
        <v>0.11743495920852888</v>
      </c>
    </row>
    <row r="15" spans="2:38" ht="21.75" x14ac:dyDescent="0.6">
      <c r="B15" s="3" t="s">
        <v>153</v>
      </c>
      <c r="C15" s="12"/>
      <c r="D15" s="97" t="s">
        <v>72</v>
      </c>
      <c r="E15" s="97"/>
      <c r="F15" s="97" t="s">
        <v>72</v>
      </c>
      <c r="G15" s="97"/>
      <c r="H15" s="64" t="s">
        <v>154</v>
      </c>
      <c r="I15" s="64"/>
      <c r="J15" s="64" t="s">
        <v>155</v>
      </c>
      <c r="K15" s="64"/>
      <c r="L15" s="64">
        <v>0</v>
      </c>
      <c r="M15" s="64"/>
      <c r="N15" s="64">
        <v>0</v>
      </c>
      <c r="O15" s="64"/>
      <c r="P15" s="64">
        <v>20989</v>
      </c>
      <c r="Q15" s="92"/>
      <c r="R15" s="64">
        <v>12040351150</v>
      </c>
      <c r="S15" s="64"/>
      <c r="T15" s="64">
        <v>16337135159</v>
      </c>
      <c r="U15" s="64"/>
      <c r="V15" s="64">
        <v>0</v>
      </c>
      <c r="W15" s="64"/>
      <c r="X15" s="64">
        <v>0</v>
      </c>
      <c r="Y15" s="64"/>
      <c r="Z15" s="64">
        <v>0</v>
      </c>
      <c r="AA15" s="64"/>
      <c r="AB15" s="64">
        <v>0</v>
      </c>
      <c r="AC15" s="92"/>
      <c r="AD15" s="64">
        <v>20989</v>
      </c>
      <c r="AE15" s="64"/>
      <c r="AF15" s="64">
        <v>803400</v>
      </c>
      <c r="AG15" s="64"/>
      <c r="AH15" s="64">
        <v>12040351150</v>
      </c>
      <c r="AI15" s="92"/>
      <c r="AJ15" s="64">
        <v>16853393581</v>
      </c>
      <c r="AK15" s="92"/>
      <c r="AL15" s="93">
        <f>AJ15/'سرمایه گذاری ها'!$O$17</f>
        <v>0.10455524465614602</v>
      </c>
    </row>
    <row r="16" spans="2:38" ht="21.75" x14ac:dyDescent="0.6">
      <c r="B16" s="3" t="s">
        <v>150</v>
      </c>
      <c r="C16" s="12"/>
      <c r="D16" s="97" t="s">
        <v>72</v>
      </c>
      <c r="E16" s="97"/>
      <c r="F16" s="97" t="s">
        <v>72</v>
      </c>
      <c r="G16" s="97"/>
      <c r="H16" s="64" t="s">
        <v>151</v>
      </c>
      <c r="I16" s="64"/>
      <c r="J16" s="64" t="s">
        <v>152</v>
      </c>
      <c r="K16" s="64"/>
      <c r="L16" s="64">
        <v>0</v>
      </c>
      <c r="M16" s="64"/>
      <c r="N16" s="64">
        <v>0</v>
      </c>
      <c r="O16" s="64"/>
      <c r="P16" s="64">
        <v>18965</v>
      </c>
      <c r="Q16" s="92"/>
      <c r="R16" s="64">
        <v>10513750689</v>
      </c>
      <c r="S16" s="64"/>
      <c r="T16" s="64">
        <v>15694481482</v>
      </c>
      <c r="U16" s="64"/>
      <c r="V16" s="64">
        <v>0</v>
      </c>
      <c r="W16" s="64"/>
      <c r="X16" s="64">
        <v>0</v>
      </c>
      <c r="Y16" s="64"/>
      <c r="Z16" s="64">
        <v>0</v>
      </c>
      <c r="AA16" s="64"/>
      <c r="AB16" s="64">
        <v>0</v>
      </c>
      <c r="AC16" s="92"/>
      <c r="AD16" s="64">
        <v>18965</v>
      </c>
      <c r="AE16" s="64"/>
      <c r="AF16" s="64">
        <v>859000</v>
      </c>
      <c r="AG16" s="64"/>
      <c r="AH16" s="64">
        <v>10513750689</v>
      </c>
      <c r="AI16" s="92"/>
      <c r="AJ16" s="64">
        <v>16282076804</v>
      </c>
      <c r="AK16" s="92"/>
      <c r="AL16" s="93">
        <f>AJ16/'سرمایه گذاری ها'!$O$17</f>
        <v>0.10101090415829292</v>
      </c>
    </row>
    <row r="17" spans="1:81" ht="21.75" x14ac:dyDescent="0.6">
      <c r="B17" s="3" t="s">
        <v>156</v>
      </c>
      <c r="C17" s="12"/>
      <c r="D17" s="97" t="s">
        <v>72</v>
      </c>
      <c r="E17" s="97"/>
      <c r="F17" s="97" t="s">
        <v>72</v>
      </c>
      <c r="G17" s="97"/>
      <c r="H17" s="64" t="s">
        <v>151</v>
      </c>
      <c r="I17" s="64"/>
      <c r="J17" s="64" t="s">
        <v>157</v>
      </c>
      <c r="K17" s="64"/>
      <c r="L17" s="64">
        <v>0</v>
      </c>
      <c r="M17" s="64"/>
      <c r="N17" s="64">
        <v>0</v>
      </c>
      <c r="O17" s="64"/>
      <c r="P17" s="64">
        <v>13464</v>
      </c>
      <c r="Q17" s="92"/>
      <c r="R17" s="64">
        <v>7453236478</v>
      </c>
      <c r="S17" s="64"/>
      <c r="T17" s="64">
        <v>10202988546</v>
      </c>
      <c r="U17" s="64"/>
      <c r="V17" s="64">
        <v>0</v>
      </c>
      <c r="W17" s="64"/>
      <c r="X17" s="64">
        <v>0</v>
      </c>
      <c r="Y17" s="64"/>
      <c r="Z17" s="64">
        <v>0</v>
      </c>
      <c r="AA17" s="64"/>
      <c r="AB17" s="64">
        <v>0</v>
      </c>
      <c r="AC17" s="92"/>
      <c r="AD17" s="64">
        <v>13464</v>
      </c>
      <c r="AE17" s="64"/>
      <c r="AF17" s="64">
        <v>780720</v>
      </c>
      <c r="AG17" s="64"/>
      <c r="AH17" s="64">
        <v>7453236478</v>
      </c>
      <c r="AI17" s="92"/>
      <c r="AJ17" s="64">
        <v>10505898389</v>
      </c>
      <c r="AK17" s="92"/>
      <c r="AL17" s="93">
        <f>AJ17/'سرمایه گذاری ها'!$O$17</f>
        <v>6.5176593136284461E-2</v>
      </c>
    </row>
    <row r="18" spans="1:81" ht="21.75" x14ac:dyDescent="0.6">
      <c r="B18" s="3" t="s">
        <v>160</v>
      </c>
      <c r="C18" s="12"/>
      <c r="D18" s="97" t="s">
        <v>72</v>
      </c>
      <c r="E18" s="97"/>
      <c r="F18" s="97" t="s">
        <v>72</v>
      </c>
      <c r="G18" s="97"/>
      <c r="H18" s="64" t="s">
        <v>154</v>
      </c>
      <c r="I18" s="64"/>
      <c r="J18" s="64" t="s">
        <v>161</v>
      </c>
      <c r="K18" s="64"/>
      <c r="L18" s="64">
        <v>0</v>
      </c>
      <c r="M18" s="64"/>
      <c r="N18" s="64">
        <v>0</v>
      </c>
      <c r="O18" s="64"/>
      <c r="P18" s="64">
        <v>2957</v>
      </c>
      <c r="Q18" s="92"/>
      <c r="R18" s="64">
        <v>2013156123</v>
      </c>
      <c r="S18" s="64"/>
      <c r="T18" s="64">
        <v>2722773216</v>
      </c>
      <c r="U18" s="64"/>
      <c r="V18" s="64">
        <v>0</v>
      </c>
      <c r="W18" s="64"/>
      <c r="X18" s="64">
        <v>0</v>
      </c>
      <c r="Y18" s="64"/>
      <c r="Z18" s="64">
        <v>0</v>
      </c>
      <c r="AA18" s="64"/>
      <c r="AB18" s="64">
        <v>0</v>
      </c>
      <c r="AC18" s="92"/>
      <c r="AD18" s="64">
        <v>2957</v>
      </c>
      <c r="AE18" s="64"/>
      <c r="AF18" s="64">
        <v>950190</v>
      </c>
      <c r="AG18" s="64"/>
      <c r="AH18" s="64">
        <v>2013156123</v>
      </c>
      <c r="AI18" s="92"/>
      <c r="AJ18" s="64">
        <v>2808184049</v>
      </c>
      <c r="AK18" s="92"/>
      <c r="AL18" s="93">
        <f>AJ18/'سرمایه گذاری ها'!$O$17</f>
        <v>1.7421439122722978E-2</v>
      </c>
    </row>
    <row r="19" spans="1:81" ht="27" thickBot="1" x14ac:dyDescent="0.65">
      <c r="B19" s="200" t="s">
        <v>63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"/>
      <c r="P19" s="46">
        <f>SUM(P13:P18)</f>
        <v>105248</v>
      </c>
      <c r="Q19" s="19"/>
      <c r="R19" s="46">
        <f>SUM(R13:R18)</f>
        <v>59035989398</v>
      </c>
      <c r="S19" s="19"/>
      <c r="T19" s="46">
        <f>SUM(T13:T18)</f>
        <v>82252460189</v>
      </c>
      <c r="U19" s="19"/>
      <c r="V19" s="46">
        <f>SUM(V13:V18)</f>
        <v>0</v>
      </c>
      <c r="W19" s="19"/>
      <c r="X19" s="46">
        <f>SUM(X13:X18)</f>
        <v>0</v>
      </c>
      <c r="Y19" s="19"/>
      <c r="Z19" s="46">
        <f>SUM(Z13:Z18)</f>
        <v>0</v>
      </c>
      <c r="AA19" s="19"/>
      <c r="AB19" s="46">
        <f>SUM(AB13:AB18)</f>
        <v>0</v>
      </c>
      <c r="AC19" s="19"/>
      <c r="AD19" s="46">
        <f>SUM(AD13:AD18)</f>
        <v>105248</v>
      </c>
      <c r="AE19" s="47"/>
      <c r="AF19" s="46"/>
      <c r="AG19" s="19"/>
      <c r="AH19" s="46">
        <f>SUM(AH13:AH18)</f>
        <v>59035989398</v>
      </c>
      <c r="AI19" s="19"/>
      <c r="AJ19" s="46">
        <f>SUM(AJ13:AJ18)</f>
        <v>84977956595</v>
      </c>
      <c r="AK19" s="19"/>
      <c r="AL19" s="55">
        <f>SUM(AL13:AL18)</f>
        <v>0.52718706173136165</v>
      </c>
    </row>
    <row r="20" spans="1:81" ht="21" customHeight="1" thickTop="1" x14ac:dyDescent="0.6">
      <c r="V20"/>
      <c r="W20"/>
    </row>
    <row r="21" spans="1:81" x14ac:dyDescent="0.6">
      <c r="V21"/>
      <c r="W21"/>
    </row>
    <row r="22" spans="1:81" ht="21.75" x14ac:dyDescent="0.6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1:81" ht="21.75" x14ac:dyDescent="0.6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1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1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1:81" ht="21.75" customHeight="1" x14ac:dyDescent="0.6">
      <c r="A26" s="196">
        <v>5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1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23" x14ac:dyDescent="0.6">
      <c r="V33"/>
      <c r="W33"/>
    </row>
  </sheetData>
  <sortState xmlns:xlrd2="http://schemas.microsoft.com/office/spreadsheetml/2017/richdata2" ref="B13:AJ18">
    <sortCondition descending="1" ref="AJ13:AJ18"/>
  </sortState>
  <mergeCells count="31">
    <mergeCell ref="B8:R8"/>
    <mergeCell ref="B19:N19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A26:AN26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6"/>
  <sheetViews>
    <sheetView rightToLeft="1" view="pageBreakPreview" zoomScale="50" zoomScaleNormal="70" zoomScaleSheetLayoutView="50" workbookViewId="0">
      <selection activeCell="M16" sqref="M16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51.5703125" style="1" bestFit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03" t="s">
        <v>73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</row>
    <row r="3" spans="2:28" ht="35.25" x14ac:dyDescent="0.6">
      <c r="B3" s="203" t="s">
        <v>0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2:28" ht="35.25" x14ac:dyDescent="0.6">
      <c r="B4" s="203" t="s">
        <v>201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</row>
    <row r="5" spans="2:28" ht="138.75" customHeight="1" x14ac:dyDescent="0.6"/>
    <row r="6" spans="2:28" s="2" customFormat="1" ht="30" x14ac:dyDescent="0.55000000000000004">
      <c r="B6" s="11" t="s">
        <v>181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/>
      <c r="W6" s="10"/>
      <c r="X6" s="10"/>
      <c r="Y6" s="10"/>
      <c r="Z6" s="10"/>
      <c r="AA6" s="10"/>
      <c r="AB6" s="10"/>
    </row>
    <row r="7" spans="2:28" s="2" customFormat="1" ht="69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/>
      <c r="W7" s="10"/>
      <c r="X7" s="10"/>
      <c r="Y7" s="10"/>
      <c r="Z7" s="10"/>
      <c r="AA7" s="10"/>
      <c r="AB7" s="10"/>
    </row>
    <row r="8" spans="2:28" ht="30" x14ac:dyDescent="0.6">
      <c r="B8" s="206" t="s">
        <v>67</v>
      </c>
      <c r="D8" s="169" t="s">
        <v>202</v>
      </c>
      <c r="E8" s="169" t="s">
        <v>4</v>
      </c>
      <c r="F8" s="169" t="s">
        <v>4</v>
      </c>
      <c r="G8" s="169" t="s">
        <v>4</v>
      </c>
      <c r="H8" s="169" t="s">
        <v>4</v>
      </c>
      <c r="I8" s="169" t="s">
        <v>4</v>
      </c>
      <c r="J8" s="169" t="s">
        <v>4</v>
      </c>
      <c r="K8" s="169" t="s">
        <v>4</v>
      </c>
      <c r="L8" s="169" t="s">
        <v>4</v>
      </c>
      <c r="M8" s="169" t="s">
        <v>4</v>
      </c>
      <c r="N8" s="169" t="s">
        <v>4</v>
      </c>
    </row>
    <row r="9" spans="2:28" ht="30" x14ac:dyDescent="0.6">
      <c r="B9" s="206" t="s">
        <v>1</v>
      </c>
      <c r="D9" s="205" t="s">
        <v>5</v>
      </c>
      <c r="E9" s="17"/>
      <c r="F9" s="205" t="s">
        <v>25</v>
      </c>
      <c r="G9" s="17"/>
      <c r="H9" s="205" t="s">
        <v>26</v>
      </c>
      <c r="I9" s="17"/>
      <c r="J9" s="205" t="s">
        <v>27</v>
      </c>
      <c r="K9" s="17"/>
      <c r="L9" s="204" t="s">
        <v>28</v>
      </c>
      <c r="M9" s="17"/>
      <c r="N9" s="205" t="s">
        <v>29</v>
      </c>
    </row>
    <row r="10" spans="2:28" ht="30" x14ac:dyDescent="0.6">
      <c r="B10" s="78"/>
      <c r="D10" s="76"/>
      <c r="E10" s="77"/>
      <c r="F10" s="76"/>
      <c r="G10" s="77"/>
      <c r="H10" s="76"/>
      <c r="J10" s="65"/>
      <c r="L10" s="75"/>
      <c r="N10" s="10"/>
    </row>
    <row r="11" spans="2:28" ht="32.25" thickBot="1" x14ac:dyDescent="0.9">
      <c r="B11" s="167" t="s">
        <v>63</v>
      </c>
      <c r="D11" s="145"/>
      <c r="E11" s="67"/>
      <c r="F11" s="66"/>
      <c r="G11" s="67"/>
      <c r="H11" s="66"/>
      <c r="I11" s="68"/>
      <c r="J11" s="89"/>
      <c r="K11" s="68"/>
      <c r="L11" s="145"/>
      <c r="M11" s="68"/>
      <c r="N11" s="69"/>
    </row>
    <row r="12" spans="2:28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2:14" ht="30" x14ac:dyDescent="0.6">
      <c r="B17" s="168">
        <v>6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</row>
    <row r="18" spans="2:14" x14ac:dyDescent="0.6">
      <c r="L18"/>
    </row>
    <row r="19" spans="2:14" x14ac:dyDescent="0.6">
      <c r="L19"/>
    </row>
    <row r="20" spans="2:14" x14ac:dyDescent="0.6">
      <c r="L20"/>
    </row>
    <row r="21" spans="2:14" x14ac:dyDescent="0.6">
      <c r="L21"/>
    </row>
    <row r="22" spans="2:14" x14ac:dyDescent="0.6">
      <c r="L22"/>
    </row>
    <row r="23" spans="2:14" x14ac:dyDescent="0.6">
      <c r="L23"/>
    </row>
    <row r="24" spans="2:14" x14ac:dyDescent="0.6">
      <c r="L24"/>
    </row>
    <row r="25" spans="2:14" x14ac:dyDescent="0.6">
      <c r="L25"/>
    </row>
    <row r="26" spans="2:14" x14ac:dyDescent="0.6">
      <c r="L26"/>
    </row>
    <row r="27" spans="2:14" x14ac:dyDescent="0.6">
      <c r="L27"/>
    </row>
    <row r="28" spans="2:14" ht="33" customHeight="1" x14ac:dyDescent="0.6"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2">
    <mergeCell ref="B17:N17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3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T21"/>
  <sheetViews>
    <sheetView rightToLeft="1" view="pageBreakPreview" topLeftCell="A7" zoomScaleNormal="100" zoomScaleSheetLayoutView="100" workbookViewId="0">
      <selection activeCell="D17" sqref="D17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9.85546875" style="2" bestFit="1" customWidth="1"/>
    <col min="5" max="5" width="1" style="2" customWidth="1"/>
    <col min="6" max="6" width="19.85546875" style="2" bestFit="1" customWidth="1"/>
    <col min="7" max="7" width="1" style="2" customWidth="1"/>
    <col min="8" max="8" width="17.7109375" style="2" bestFit="1" customWidth="1"/>
    <col min="9" max="9" width="1" style="2" customWidth="1"/>
    <col min="10" max="10" width="19.85546875" style="2" bestFit="1" customWidth="1"/>
    <col min="11" max="11" width="1" style="2" customWidth="1"/>
    <col min="12" max="12" width="20.14062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69" t="s">
        <v>73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2:20" ht="30" x14ac:dyDescent="0.55000000000000004">
      <c r="B3" s="169" t="s">
        <v>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2:20" ht="30" x14ac:dyDescent="0.55000000000000004">
      <c r="B4" s="169" t="s">
        <v>201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2:20" ht="30" x14ac:dyDescent="0.55000000000000004"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30" x14ac:dyDescent="0.55000000000000004">
      <c r="B6" s="11" t="s">
        <v>182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8" spans="2:20" s="4" customFormat="1" x14ac:dyDescent="0.55000000000000004">
      <c r="B8" s="170" t="s">
        <v>31</v>
      </c>
      <c r="D8" s="171" t="s">
        <v>200</v>
      </c>
      <c r="F8" s="171" t="s">
        <v>3</v>
      </c>
      <c r="G8" s="171" t="s">
        <v>3</v>
      </c>
      <c r="H8" s="171" t="s">
        <v>3</v>
      </c>
      <c r="J8" s="171" t="s">
        <v>202</v>
      </c>
      <c r="K8" s="171" t="s">
        <v>4</v>
      </c>
      <c r="L8" s="171" t="s">
        <v>4</v>
      </c>
    </row>
    <row r="9" spans="2:20" s="4" customFormat="1" x14ac:dyDescent="0.55000000000000004">
      <c r="B9" s="209" t="s">
        <v>31</v>
      </c>
      <c r="D9" s="204" t="s">
        <v>32</v>
      </c>
      <c r="F9" s="204" t="s">
        <v>33</v>
      </c>
      <c r="G9" s="26"/>
      <c r="H9" s="204" t="s">
        <v>34</v>
      </c>
      <c r="J9" s="204" t="s">
        <v>32</v>
      </c>
      <c r="K9" s="26"/>
      <c r="L9" s="208" t="s">
        <v>30</v>
      </c>
    </row>
    <row r="10" spans="2:20" s="4" customFormat="1" x14ac:dyDescent="0.55000000000000004">
      <c r="B10" s="3" t="s">
        <v>164</v>
      </c>
      <c r="C10" s="88"/>
      <c r="D10" s="88">
        <v>14647534018</v>
      </c>
      <c r="E10" s="88">
        <v>0</v>
      </c>
      <c r="F10" s="88">
        <v>315118270</v>
      </c>
      <c r="G10" s="88">
        <v>0</v>
      </c>
      <c r="H10" s="88">
        <v>0</v>
      </c>
      <c r="I10" s="88">
        <v>0</v>
      </c>
      <c r="J10" s="88">
        <f>D10+F10-H10</f>
        <v>14962652288</v>
      </c>
      <c r="K10" s="5"/>
      <c r="L10" s="29">
        <f>J10/'سرمایه گذاری ها'!$O$17</f>
        <v>9.2825445697795037E-2</v>
      </c>
      <c r="N10"/>
    </row>
    <row r="11" spans="2:20" s="4" customFormat="1" x14ac:dyDescent="0.55000000000000004">
      <c r="B11" s="3" t="s">
        <v>165</v>
      </c>
      <c r="C11" s="88"/>
      <c r="D11" s="88">
        <v>14745702381</v>
      </c>
      <c r="E11" s="88">
        <v>0</v>
      </c>
      <c r="F11" s="88">
        <v>318864712</v>
      </c>
      <c r="G11" s="88">
        <v>0</v>
      </c>
      <c r="H11" s="88">
        <v>0</v>
      </c>
      <c r="I11" s="88">
        <v>0</v>
      </c>
      <c r="J11" s="88">
        <f t="shared" ref="J11:J16" si="0">D11+F11-H11</f>
        <v>15064567093</v>
      </c>
      <c r="K11" s="5"/>
      <c r="L11" s="29">
        <f>J11/'سرمایه گذاری ها'!$O$17</f>
        <v>9.3457705742019684E-2</v>
      </c>
      <c r="N11"/>
    </row>
    <row r="12" spans="2:20" s="4" customFormat="1" x14ac:dyDescent="0.55000000000000004">
      <c r="B12" s="3" t="s">
        <v>166</v>
      </c>
      <c r="C12" s="88"/>
      <c r="D12" s="88">
        <v>14650275700</v>
      </c>
      <c r="E12" s="88">
        <v>0</v>
      </c>
      <c r="F12" s="88">
        <v>304842464</v>
      </c>
      <c r="G12" s="88">
        <v>0</v>
      </c>
      <c r="H12" s="88">
        <v>630000</v>
      </c>
      <c r="I12" s="88">
        <v>0</v>
      </c>
      <c r="J12" s="88">
        <f t="shared" si="0"/>
        <v>14954488164</v>
      </c>
      <c r="K12" s="5"/>
      <c r="L12" s="29">
        <f>J12/'سرمایه گذاری ها'!$O$17</f>
        <v>9.277479702706172E-2</v>
      </c>
      <c r="N12"/>
    </row>
    <row r="13" spans="2:20" s="4" customFormat="1" x14ac:dyDescent="0.55000000000000004">
      <c r="B13" s="3" t="s">
        <v>167</v>
      </c>
      <c r="C13" s="88"/>
      <c r="D13" s="88">
        <v>29198195339</v>
      </c>
      <c r="E13" s="88"/>
      <c r="F13" s="88">
        <v>123989393</v>
      </c>
      <c r="G13" s="88"/>
      <c r="H13" s="88">
        <v>693000</v>
      </c>
      <c r="I13" s="88">
        <v>0</v>
      </c>
      <c r="J13" s="88">
        <f t="shared" si="0"/>
        <v>29321491732</v>
      </c>
      <c r="K13" s="5"/>
      <c r="L13" s="29">
        <f>J13/'سرمایه گذاری ها'!$O$17</f>
        <v>0.18190495148577179</v>
      </c>
      <c r="N13"/>
    </row>
    <row r="14" spans="2:20" s="4" customFormat="1" x14ac:dyDescent="0.55000000000000004">
      <c r="B14" s="3" t="s">
        <v>163</v>
      </c>
      <c r="C14" s="88"/>
      <c r="D14" s="88">
        <v>2564970</v>
      </c>
      <c r="E14" s="88">
        <v>0</v>
      </c>
      <c r="F14" s="88">
        <v>153227</v>
      </c>
      <c r="G14" s="88">
        <v>0</v>
      </c>
      <c r="H14" s="88">
        <v>0</v>
      </c>
      <c r="I14" s="88">
        <v>0</v>
      </c>
      <c r="J14" s="88">
        <f t="shared" si="0"/>
        <v>2718197</v>
      </c>
      <c r="K14" s="5"/>
      <c r="L14" s="29">
        <f>J14/'سرمایه گذاری ها'!$O$17</f>
        <v>1.6863176605511812E-5</v>
      </c>
      <c r="N14"/>
    </row>
    <row r="15" spans="2:20" s="4" customFormat="1" x14ac:dyDescent="0.55000000000000004">
      <c r="B15" s="3" t="s">
        <v>168</v>
      </c>
      <c r="C15" s="88"/>
      <c r="D15" s="88">
        <v>1682658</v>
      </c>
      <c r="E15" s="88">
        <v>0</v>
      </c>
      <c r="F15" s="88">
        <v>5977</v>
      </c>
      <c r="G15" s="88">
        <v>0</v>
      </c>
      <c r="H15" s="88">
        <v>0</v>
      </c>
      <c r="I15" s="88">
        <v>0</v>
      </c>
      <c r="J15" s="88">
        <f t="shared" si="0"/>
        <v>1688635</v>
      </c>
      <c r="K15" s="5"/>
      <c r="L15" s="29">
        <f>J15/'سرمایه گذاری ها'!$O$17</f>
        <v>1.0475970000426178E-5</v>
      </c>
      <c r="N15"/>
    </row>
    <row r="16" spans="2:20" s="4" customFormat="1" x14ac:dyDescent="0.55000000000000004">
      <c r="B16" s="3" t="s">
        <v>169</v>
      </c>
      <c r="C16" s="88"/>
      <c r="D16" s="88">
        <v>111509</v>
      </c>
      <c r="E16" s="88"/>
      <c r="F16" s="88">
        <v>441</v>
      </c>
      <c r="G16" s="88"/>
      <c r="H16" s="88">
        <v>0</v>
      </c>
      <c r="I16" s="88">
        <v>0</v>
      </c>
      <c r="J16" s="88">
        <f t="shared" si="0"/>
        <v>111950</v>
      </c>
      <c r="K16" s="5"/>
      <c r="L16" s="29">
        <f>J16/'سرمایه گذاری ها'!$O$17</f>
        <v>6.9451648316404122E-7</v>
      </c>
      <c r="N16"/>
    </row>
    <row r="17" spans="1:14" ht="27" thickBot="1" x14ac:dyDescent="0.6">
      <c r="B17" s="45" t="s">
        <v>63</v>
      </c>
      <c r="C17" s="46"/>
      <c r="D17" s="46">
        <f t="shared" ref="D17:J17" si="1">SUM(D10:D16)</f>
        <v>73246066575</v>
      </c>
      <c r="E17" s="46">
        <f t="shared" si="1"/>
        <v>0</v>
      </c>
      <c r="F17" s="46">
        <f t="shared" si="1"/>
        <v>1062974484</v>
      </c>
      <c r="G17" s="46">
        <f t="shared" si="1"/>
        <v>0</v>
      </c>
      <c r="H17" s="46">
        <f t="shared" si="1"/>
        <v>1323000</v>
      </c>
      <c r="I17" s="46">
        <f t="shared" si="1"/>
        <v>0</v>
      </c>
      <c r="J17" s="46">
        <f t="shared" si="1"/>
        <v>74307718059</v>
      </c>
      <c r="K17" s="55"/>
      <c r="L17" s="55">
        <f>SUM(L10:L16)</f>
        <v>0.46099093361573729</v>
      </c>
      <c r="N17"/>
    </row>
    <row r="18" spans="1:14" ht="27" customHeight="1" thickTop="1" x14ac:dyDescent="0.55000000000000004">
      <c r="A18" s="207"/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N18"/>
    </row>
    <row r="19" spans="1:14" x14ac:dyDescent="0.55000000000000004">
      <c r="D19" s="88"/>
      <c r="E19" s="88"/>
      <c r="F19" s="88"/>
      <c r="G19" s="88"/>
      <c r="H19" s="88"/>
      <c r="I19" s="88"/>
      <c r="J19" s="88"/>
      <c r="N19"/>
    </row>
    <row r="20" spans="1:14" x14ac:dyDescent="0.55000000000000004">
      <c r="D20"/>
      <c r="N20"/>
    </row>
    <row r="21" spans="1:14" x14ac:dyDescent="0.55000000000000004">
      <c r="A21" s="207">
        <v>7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N21"/>
    </row>
  </sheetData>
  <sortState xmlns:xlrd2="http://schemas.microsoft.com/office/spreadsheetml/2017/richdata2" ref="B10:J16">
    <sortCondition descending="1" ref="J10:J16"/>
  </sortState>
  <mergeCells count="14">
    <mergeCell ref="A18:L18"/>
    <mergeCell ref="A21:L21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20"/>
  <sheetViews>
    <sheetView rightToLeft="1" view="pageBreakPreview" zoomScale="85" zoomScaleNormal="85" zoomScaleSheetLayoutView="85" workbookViewId="0">
      <selection activeCell="J16" sqref="J16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69" t="s">
        <v>73</v>
      </c>
      <c r="C2" s="169"/>
      <c r="D2" s="169"/>
      <c r="E2" s="169"/>
      <c r="F2" s="169"/>
      <c r="G2" s="169"/>
      <c r="H2" s="169"/>
      <c r="I2" s="169"/>
      <c r="J2" s="169"/>
    </row>
    <row r="3" spans="2:30" ht="26.25" customHeight="1" x14ac:dyDescent="0.55000000000000004">
      <c r="B3" s="169" t="s">
        <v>35</v>
      </c>
      <c r="C3" s="169"/>
      <c r="D3" s="169"/>
      <c r="E3" s="169"/>
      <c r="F3" s="169"/>
      <c r="G3" s="169"/>
      <c r="H3" s="169"/>
      <c r="I3" s="169"/>
      <c r="J3" s="169"/>
    </row>
    <row r="4" spans="2:30" ht="26.25" customHeight="1" x14ac:dyDescent="0.55000000000000004">
      <c r="B4" s="169" t="s">
        <v>201</v>
      </c>
      <c r="C4" s="169"/>
      <c r="D4" s="169"/>
      <c r="E4" s="169"/>
      <c r="F4" s="169"/>
      <c r="G4" s="169"/>
      <c r="H4" s="169"/>
      <c r="I4" s="169"/>
      <c r="J4" s="169"/>
    </row>
    <row r="5" spans="2:30" ht="26.25" customHeight="1" x14ac:dyDescent="0.55000000000000004"/>
    <row r="6" spans="2:30" ht="26.25" customHeight="1" x14ac:dyDescent="0.55000000000000004">
      <c r="B6" s="11" t="s">
        <v>183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ht="26.25" customHeight="1" x14ac:dyDescent="0.55000000000000004">
      <c r="B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2:30" s="4" customFormat="1" ht="58.5" customHeight="1" x14ac:dyDescent="0.6">
      <c r="B8" s="210" t="s">
        <v>39</v>
      </c>
      <c r="C8" s="27"/>
      <c r="D8" s="103" t="s">
        <v>93</v>
      </c>
      <c r="E8" s="27"/>
      <c r="F8" s="210" t="s">
        <v>32</v>
      </c>
      <c r="G8" s="27"/>
      <c r="H8" s="210" t="s">
        <v>55</v>
      </c>
      <c r="I8" s="27"/>
      <c r="J8" s="210" t="s">
        <v>11</v>
      </c>
    </row>
    <row r="9" spans="2:30" s="4" customFormat="1" ht="26.25" customHeight="1" x14ac:dyDescent="0.55000000000000004">
      <c r="B9" s="4" t="s">
        <v>96</v>
      </c>
      <c r="D9" s="117" t="s">
        <v>97</v>
      </c>
      <c r="F9" s="56">
        <f>'درآمد سرمایه‌گذاری در اوراق '!J15</f>
        <v>2725496406</v>
      </c>
      <c r="H9" s="120">
        <f>F9/$F$15</f>
        <v>0.70981980490671082</v>
      </c>
      <c r="I9" s="5"/>
      <c r="J9" s="120">
        <f>F9/'سرمایه گذاری ها'!$O$17</f>
        <v>1.6908460730427458E-2</v>
      </c>
    </row>
    <row r="10" spans="2:30" s="4" customFormat="1" ht="26.25" customHeight="1" x14ac:dyDescent="0.55000000000000004">
      <c r="B10" s="4" t="s">
        <v>94</v>
      </c>
      <c r="D10" s="117" t="s">
        <v>198</v>
      </c>
      <c r="F10" s="56">
        <f>'درآمد سپرده بانکی'!D17</f>
        <v>1112125164</v>
      </c>
      <c r="H10" s="120">
        <f>F10/$F$15</f>
        <v>0.2896384178693075</v>
      </c>
      <c r="I10" s="5"/>
      <c r="J10" s="120">
        <f>F10/'سرمایه گذاری ها'!$O$17</f>
        <v>6.8994127533676865E-3</v>
      </c>
    </row>
    <row r="11" spans="2:30" s="4" customFormat="1" ht="26.25" customHeight="1" x14ac:dyDescent="0.55000000000000004">
      <c r="B11" s="4" t="s">
        <v>62</v>
      </c>
      <c r="D11" s="117" t="s">
        <v>199</v>
      </c>
      <c r="F11" s="56">
        <f>'سایر درآمدها'!F11</f>
        <v>2080263</v>
      </c>
      <c r="H11" s="120">
        <f>F11/$F$15</f>
        <v>5.4177722398165182E-4</v>
      </c>
      <c r="I11" s="5"/>
      <c r="J11" s="120">
        <f>F11/'سرمایه گذاری ها'!$O$17</f>
        <v>1.290555554101186E-5</v>
      </c>
    </row>
    <row r="12" spans="2:30" s="4" customFormat="1" ht="26.25" customHeight="1" x14ac:dyDescent="0.55000000000000004">
      <c r="B12" s="4" t="s">
        <v>98</v>
      </c>
      <c r="D12" s="117" t="s">
        <v>196</v>
      </c>
      <c r="F12" s="56">
        <f>'سرمایه‌گذاری در سهام'!J11</f>
        <v>0</v>
      </c>
      <c r="H12" s="120">
        <f>F12/$F$15</f>
        <v>0</v>
      </c>
      <c r="I12" s="5"/>
      <c r="J12" s="120">
        <f>F12/'سرمایه گذاری ها'!$O$17</f>
        <v>0</v>
      </c>
    </row>
    <row r="13" spans="2:30" s="4" customFormat="1" ht="26.25" customHeight="1" x14ac:dyDescent="0.55000000000000004">
      <c r="B13" s="4" t="s">
        <v>95</v>
      </c>
      <c r="D13" s="117" t="s">
        <v>197</v>
      </c>
      <c r="F13" s="56">
        <f>'درآمد سرمایه گذاری در صندوق'!I10</f>
        <v>0</v>
      </c>
      <c r="H13" s="120">
        <f>F13/$F$15</f>
        <v>0</v>
      </c>
      <c r="I13" s="5"/>
      <c r="J13" s="120">
        <f>F13/'سرمایه گذاری ها'!$O$17</f>
        <v>0</v>
      </c>
    </row>
    <row r="14" spans="2:30" s="4" customFormat="1" ht="26.25" customHeight="1" x14ac:dyDescent="0.55000000000000004">
      <c r="F14" s="56"/>
      <c r="H14" s="119"/>
      <c r="I14" s="5"/>
      <c r="J14" s="120"/>
    </row>
    <row r="15" spans="2:30" ht="24.75" thickBot="1" x14ac:dyDescent="0.65">
      <c r="B15" s="22" t="s">
        <v>63</v>
      </c>
      <c r="D15" s="22"/>
      <c r="F15" s="57">
        <f>SUM(F9:F14)</f>
        <v>3839701833</v>
      </c>
      <c r="G15" s="18"/>
      <c r="H15" s="118">
        <f>SUM(H9:H14)</f>
        <v>0.99999999999999989</v>
      </c>
      <c r="I15" s="44"/>
      <c r="J15" s="121">
        <f>SUM(J9:J14)</f>
        <v>2.3820779039336156E-2</v>
      </c>
    </row>
    <row r="16" spans="2:30" ht="21.75" thickTop="1" x14ac:dyDescent="0.55000000000000004">
      <c r="F16" s="3"/>
    </row>
    <row r="20" spans="1:12" ht="26.25" customHeight="1" x14ac:dyDescent="0.55000000000000004">
      <c r="A20" s="168">
        <v>8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11</vt:i4>
      </vt:variant>
    </vt:vector>
  </HeadingPairs>
  <TitlesOfParts>
    <vt:vector size="33" baseType="lpstr">
      <vt:lpstr>صفحه اول </vt:lpstr>
      <vt:lpstr>سرمایه گذاری ها</vt:lpstr>
      <vt:lpstr>سهام</vt:lpstr>
      <vt:lpstr>اوراق مشتقه</vt:lpstr>
      <vt:lpstr>واحدهای صندوق</vt:lpstr>
      <vt:lpstr>اوراق </vt:lpstr>
      <vt:lpstr>تعدیل قیمت</vt:lpstr>
      <vt:lpstr>سپرده</vt:lpstr>
      <vt:lpstr>درآمدها</vt:lpstr>
      <vt:lpstr>سرمایه‌گذاری در سهام</vt:lpstr>
      <vt:lpstr>درآمد سرمایه گذاری در صندوق</vt:lpstr>
      <vt:lpstr>درآمد سرمایه‌گذاری در اوراق 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'درآمد سپرده بانکی'!Print_Area</vt:lpstr>
      <vt:lpstr>'درآمد سرمایه‌گذاری در اوراق '!Print_Area</vt:lpstr>
      <vt:lpstr>'درآمد سود سهام'!Print_Area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'سرمایه گذاری ها'!Print_Area</vt:lpstr>
      <vt:lpstr>'سود سپرده بانکی'!Print_Area</vt:lpstr>
      <vt:lpstr>سهام!Print_Area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2025-05-25T12:45:28Z</cp:lastPrinted>
  <dcterms:created xsi:type="dcterms:W3CDTF">2021-12-28T12:49:50Z</dcterms:created>
  <dcterms:modified xsi:type="dcterms:W3CDTF">2026-06-13T08:03:51Z</dcterms:modified>
</cp:coreProperties>
</file>