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دی\پایدار\"/>
    </mc:Choice>
  </mc:AlternateContent>
  <xr:revisionPtr revIDLastSave="0" documentId="13_ncr:1_{B21CEF53-639C-48D7-8164-370194D9A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7" hidden="1">سپرده!$B$10:$J$16</definedName>
    <definedName name="_xlnm._FilterDatabase" localSheetId="1" hidden="1">'سرمایه گذاری ها'!$E$12:$Q$14</definedName>
    <definedName name="_xlnm._FilterDatabase" localSheetId="2" hidden="1">سهام!$C$11:$AA$11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سهام'!$A$1:$U$15</definedName>
    <definedName name="_xlnm.Print_Area" localSheetId="21">'درآمد ناشی از تغییر قیمت اوراق'!$A$1:$S$19</definedName>
    <definedName name="_xlnm.Print_Area" localSheetId="19">'درآمد ناشی از فروش'!$A$1:$T$33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سهام!$A$1:$AA$14</definedName>
    <definedName name="_xlnm.Print_Area" localSheetId="0">'صفحه اول 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0" l="1"/>
  <c r="H17" i="13"/>
  <c r="C31" i="10"/>
  <c r="E31" i="10"/>
  <c r="G31" i="10"/>
  <c r="I31" i="10"/>
  <c r="K31" i="10"/>
  <c r="M31" i="10"/>
  <c r="O31" i="10"/>
  <c r="Q31" i="10"/>
  <c r="H12" i="7"/>
  <c r="N11" i="7"/>
  <c r="N12" i="7"/>
  <c r="N13" i="7"/>
  <c r="N14" i="7"/>
  <c r="N15" i="7"/>
  <c r="N16" i="7"/>
  <c r="N10" i="7"/>
  <c r="H11" i="7"/>
  <c r="H13" i="7"/>
  <c r="H14" i="7"/>
  <c r="H15" i="7"/>
  <c r="H16" i="7"/>
  <c r="H10" i="7"/>
  <c r="J11" i="6"/>
  <c r="J12" i="6"/>
  <c r="J13" i="6"/>
  <c r="J14" i="6"/>
  <c r="J15" i="6"/>
  <c r="J16" i="6"/>
  <c r="J10" i="6"/>
  <c r="J17" i="7"/>
  <c r="V18" i="11" l="1"/>
  <c r="X10" i="19" l="1"/>
  <c r="T11" i="8"/>
  <c r="R11" i="8"/>
  <c r="P11" i="8"/>
  <c r="J11" i="8"/>
  <c r="L11" i="8"/>
  <c r="N11" i="8"/>
  <c r="K13" i="20"/>
  <c r="D17" i="6"/>
  <c r="E17" i="6"/>
  <c r="F17" i="6"/>
  <c r="G17" i="6"/>
  <c r="H17" i="6"/>
  <c r="I17" i="6"/>
  <c r="J17" i="6"/>
  <c r="P17" i="9" l="1"/>
  <c r="R17" i="9"/>
  <c r="D17" i="9"/>
  <c r="F10" i="19"/>
  <c r="G11" i="8"/>
  <c r="I11" i="8"/>
  <c r="K11" i="8"/>
  <c r="M11" i="8"/>
  <c r="O11" i="8"/>
  <c r="Q11" i="8"/>
  <c r="S11" i="8"/>
  <c r="R10" i="19"/>
  <c r="D17" i="13" l="1"/>
  <c r="F10" i="15" s="1"/>
  <c r="N20" i="12"/>
  <c r="P20" i="12"/>
  <c r="R20" i="12"/>
  <c r="F18" i="11"/>
  <c r="H18" i="11"/>
  <c r="J18" i="11"/>
  <c r="F12" i="15" s="1"/>
  <c r="L18" i="11"/>
  <c r="N18" i="11"/>
  <c r="R18" i="11"/>
  <c r="T18" i="11"/>
  <c r="D18" i="11"/>
  <c r="Q13" i="20"/>
  <c r="S13" i="20"/>
  <c r="P10" i="19"/>
  <c r="K14" i="16" s="1"/>
  <c r="V10" i="19"/>
  <c r="M14" i="16" s="1"/>
  <c r="O14" i="16"/>
  <c r="AH20" i="3"/>
  <c r="AJ20" i="3"/>
  <c r="N17" i="7"/>
  <c r="F20" i="12"/>
  <c r="J20" i="12"/>
  <c r="F9" i="15" s="1"/>
  <c r="L20" i="12"/>
  <c r="P20" i="3"/>
  <c r="R20" i="3"/>
  <c r="T20" i="3"/>
  <c r="AD20" i="3"/>
  <c r="D10" i="19"/>
  <c r="H10" i="19"/>
  <c r="G14" i="16" s="1"/>
  <c r="N10" i="19"/>
  <c r="J10" i="19"/>
  <c r="L10" i="19"/>
  <c r="I14" i="16" s="1"/>
  <c r="I15" i="16"/>
  <c r="E14" i="16"/>
  <c r="E13" i="20"/>
  <c r="G13" i="20"/>
  <c r="I13" i="20"/>
  <c r="F13" i="15" s="1"/>
  <c r="V20" i="3"/>
  <c r="X20" i="3"/>
  <c r="Z20" i="3"/>
  <c r="AB20" i="3"/>
  <c r="C16" i="18"/>
  <c r="C13" i="18"/>
  <c r="D17" i="7"/>
  <c r="L17" i="7"/>
  <c r="F13" i="14"/>
  <c r="F11" i="15" s="1"/>
  <c r="D20" i="12"/>
  <c r="H20" i="12"/>
  <c r="D13" i="14"/>
  <c r="F17" i="9"/>
  <c r="H17" i="9"/>
  <c r="J17" i="9"/>
  <c r="L17" i="9"/>
  <c r="N17" i="9"/>
  <c r="F17" i="7"/>
  <c r="H17" i="7"/>
  <c r="F15" i="15" l="1"/>
  <c r="H11" i="15" s="1"/>
  <c r="H12" i="15" l="1"/>
  <c r="H10" i="15"/>
  <c r="H13" i="15"/>
  <c r="H9" i="1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5" i="16"/>
  <c r="O15" i="16"/>
  <c r="E15" i="16"/>
  <c r="G15" i="16"/>
  <c r="O17" i="16" l="1"/>
  <c r="E17" i="16"/>
  <c r="G17" i="16"/>
  <c r="M17" i="16"/>
  <c r="K15" i="16"/>
  <c r="K17" i="16" s="1"/>
  <c r="Q17" i="16" l="1"/>
  <c r="Q14" i="16"/>
  <c r="Q13" i="16"/>
  <c r="Z9" i="19"/>
  <c r="Z10" i="19" s="1"/>
  <c r="AL17" i="3"/>
  <c r="AL18" i="3"/>
  <c r="AL14" i="3"/>
  <c r="AL15" i="3"/>
  <c r="AL19" i="3"/>
  <c r="AL16" i="3"/>
  <c r="J9" i="15"/>
  <c r="L12" i="6"/>
  <c r="Q15" i="16"/>
  <c r="L10" i="6"/>
  <c r="L11" i="6"/>
  <c r="L14" i="6"/>
  <c r="L16" i="6"/>
  <c r="L15" i="6"/>
  <c r="L13" i="6"/>
  <c r="AL13" i="3"/>
  <c r="J12" i="15"/>
  <c r="J11" i="15"/>
  <c r="J13" i="15"/>
  <c r="Q12" i="16"/>
  <c r="J10" i="15"/>
  <c r="J15" i="15" l="1"/>
  <c r="L17" i="6"/>
  <c r="AL20" i="3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<sst xmlns="http://schemas.openxmlformats.org/spreadsheetml/2006/main" count="716" uniqueCount="228">
  <si>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</si>
  <si>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</si>
  <si>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</si>
  <si>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</si>
  <si>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</si>
  <si>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</si>
  <si>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</si>
  <si>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</si>
  <si>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</si>
  <si>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</si>
  <si>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</si>
  <si>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</si>
  <si>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</si>
  <si>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</si>
  <si>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</si>
  <si>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</si>
  <si>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</si>
  <si>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</si>
  <si>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</si>
  <si>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</si>
  <si>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</si>
  <si>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</si>
  <si>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</si>
  <si>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</si>
  <si>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</si>
  <si>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</si>
  <si>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</si>
  <si>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</si>
  <si>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</si>
  <si>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</si>
  <si>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</si>
  <si>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</si>
  <si>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</si>
  <si>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</si>
  <si>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</si>
  <si>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</si>
  <si>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</si>
  <si>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</si>
  <si>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</si>
  <si>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</si>
  <si>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</si>
  <si>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</si>
  <si>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</si>
  <si>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</si>
  <si>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</si>
  <si>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</si>
  <si>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</si>
  <si>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</si>
  <si>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</si>
  <si>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</si>
  <si>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</si>
  <si>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</si>
  <si>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</si>
  <si>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</si>
  <si>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</si>
  <si>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</si>
  <si>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</si>
  <si>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</si>
  <si>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</si>
  <si>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</si>
  <si>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</si>
  <si>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</si>
  <si>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</si>
  <si>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</si>
  <si>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</si>
  <si>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</si>
  <si>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</si>
  <si>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</si>
  <si>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</si>
  <si>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</si>
  <si>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</si>
  <si>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</si>
  <si>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</si>
  <si>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</si>
  <si>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</si>
  <si>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</si>
  <si>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</si>
  <si>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</si>
  <si>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</si>
  <si>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</si>
  <si>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</si>
  <si>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</si>
  <si>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</si>
  <si>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</si>
  <si>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</si>
  <si>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</si>
  <si>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</si>
  <si>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</si>
  <si>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</si>
  <si>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</si>
  <si>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</si>
  <si>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</si>
  <si>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</si>
  <si>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</si>
  <si>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</si>
  <si>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</si>
  <si>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</si>
  <si>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</si>
  <si>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</si>
  <si>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</si>
  <si>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</si>
  <si>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</si>
  <si>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</si>
  <si>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</si>
  <si>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</si>
  <si>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</si>
  <si>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</si>
  <si>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</si>
  <si>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</si>
  <si>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</si>
  <si>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</si>
  <si>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</si>
  <si>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</si>
  <si>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</si>
  <si>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</si>
  <si>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</si>
  <si>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</si>
  <si>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</si>
  <si>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</si>
  <si>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</si>
  <si>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</si>
  <si>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</si>
  <si>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</si>
  <si>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</si>
  <si>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</si>
  <si>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</si>
  <si>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</si>
  <si>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</si>
  <si>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</si>
  <si>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</si>
  <si>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</si>
  <si>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</si>
  <si>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</si>
  <si>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</si>
  <si>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</si>
  <si>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</si>
  <si>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</si>
  <si>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</si>
  <si>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</si>
  <si>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</si>
  <si>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</si>
  <si>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</si>
  <si>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</si>
  <si>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</si>
  <si>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</si>
  <si>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</si>
  <si>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</si>
  <si>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</si>
  <si>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</si>
  <si>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</si>
  <si>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</si>
  <si>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</si>
  <si>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</si>
  <si>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</si>
  <si>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</si>
  <si>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</si>
  <si>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</si>
  <si>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</si>
  <si>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</si>
  <si>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</si>
  <si>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</si>
  <si>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اسناد خزانه-م13بودجه02-051021</t>
  </si>
  <si>
    <t>1405/10/21</t>
  </si>
  <si>
    <t>معدنی‌وصنعتی‌چادرملو</t>
  </si>
  <si>
    <t>اسناد خزانه-م8بودجه02-041211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</si>
  <si>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</si>
  <si>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</si>
  <si>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</si>
  <si>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</si>
  <si>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</si>
  <si>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</si>
  <si>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</si>
  <si>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</si>
  <si>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</si>
  <si>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</si>
  <si>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</si>
  <si>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</si>
  <si>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</si>
  <si>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</si>
  <si>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</si>
  <si>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</si>
  <si>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</si>
  <si>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</si>
  <si>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</si>
  <si>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</si>
  <si>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</si>
  <si>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</si>
  <si>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</si>
  <si>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</si>
  <si>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</si>
  <si>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</si>
  <si>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</si>
  <si>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</si>
  <si>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</si>
  <si>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</si>
  <si>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</si>
  <si>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</si>
  <si>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اسنادخزانه-م7بودجه01-040714</t>
  </si>
  <si>
    <t>سرمایه گذاری در اوراق مشتقه</t>
  </si>
  <si>
    <t>-2-1</t>
  </si>
  <si>
    <t xml:space="preserve"> اوراق بهاداری که ارزش آنها در تاریخ گزارش تعدیل شده اند</t>
  </si>
  <si>
    <t>4-1- سرمایه گذاری در سپرده های بانکی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</si>
  <si>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</si>
  <si>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</si>
  <si>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</si>
  <si>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</si>
  <si>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</si>
  <si>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</si>
  <si>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</si>
  <si>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</si>
  <si>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</si>
  <si>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</si>
  <si>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</si>
  <si>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</si>
  <si>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</si>
  <si>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</si>
  <si>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</si>
  <si>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</si>
  <si>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</si>
  <si>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</si>
  <si>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5.36%</t>
  </si>
  <si>
    <t>4.06%</t>
  </si>
  <si>
    <t>0.02%</t>
  </si>
  <si>
    <t>9.46%</t>
  </si>
  <si>
    <t>1404/09/30</t>
  </si>
  <si>
    <t>1404/10/15</t>
  </si>
  <si>
    <t>برای ماه منتهی به 1404/10/30</t>
  </si>
  <si>
    <t>1404/10/30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</si>
</sst>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3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  <font>
      <b/>
      <sz val="11"/>
      <color rgb="FF000000"/>
      <name val="B Zar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 vertical="center" wrapText="1" readingOrder="1"/>
    </xf>
    <xf numFmtId="0" fontId="30" fillId="0" borderId="0" xfId="0" applyFont="1" applyAlignment="1">
      <alignment horizontal="right" vertical="center" indent="1" readingOrder="2"/>
    </xf>
    <xf numFmtId="0" fontId="31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31" fillId="0" borderId="3" xfId="0" applyFont="1" applyBorder="1" applyAlignment="1">
      <alignment wrapText="1"/>
    </xf>
    <xf numFmtId="0" fontId="31" fillId="0" borderId="0" xfId="0" applyFont="1" applyAlignment="1">
      <alignment horizontal="right" vertical="center" wrapText="1"/>
    </xf>
    <xf numFmtId="3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wrapText="1"/>
    </xf>
    <xf numFmtId="3" fontId="31" fillId="0" borderId="4" xfId="0" applyNumberFormat="1" applyFont="1" applyBorder="1" applyAlignment="1">
      <alignment horizontal="center" vertical="center" wrapText="1"/>
    </xf>
    <xf numFmtId="10" fontId="23" fillId="0" borderId="0" xfId="2" applyNumberFormat="1" applyFont="1" applyBorder="1" applyAlignment="1">
      <alignment horizontal="center" vertical="center"/>
    </xf>
    <xf numFmtId="166" fontId="26" fillId="0" borderId="8" xfId="0" applyNumberFormat="1" applyFont="1" applyBorder="1" applyAlignment="1">
      <alignment horizontal="center" vertical="center"/>
    </xf>
    <xf numFmtId="0" fontId="8" fillId="0" borderId="2" xfId="0" applyFont="1" applyBorder="1"/>
    <xf numFmtId="165" fontId="4" fillId="0" borderId="0" xfId="1" applyNumberFormat="1" applyFont="1"/>
    <xf numFmtId="165" fontId="4" fillId="0" borderId="0" xfId="1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9" fontId="4" fillId="0" borderId="0" xfId="2" applyFont="1" applyAlignment="1">
      <alignment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590550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90264C-4EDB-BA23-4374-28221171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50" y="0"/>
          <a:ext cx="7905750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I20" sqref="I20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topLeftCell="A4" zoomScale="80" zoomScaleNormal="80" zoomScaleSheetLayoutView="70" workbookViewId="0">
      <selection activeCell="B19" sqref="B19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7" t="s">
        <v>74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2:28" ht="35.25" x14ac:dyDescent="0.55000000000000004">
      <c r="B3" s="217" t="s">
        <v>36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</row>
    <row r="4" spans="2:28" ht="35.25" x14ac:dyDescent="0.55000000000000004">
      <c r="B4" s="217" t="s">
        <v>226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7" spans="2:28" s="2" customFormat="1" ht="30" x14ac:dyDescent="0.55000000000000004">
      <c r="B7" s="11" t="s">
        <v>203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4" t="s">
        <v>1</v>
      </c>
      <c r="D8" s="175" t="s">
        <v>38</v>
      </c>
      <c r="E8" s="175" t="s">
        <v>38</v>
      </c>
      <c r="F8" s="175" t="s">
        <v>38</v>
      </c>
      <c r="G8" s="175" t="s">
        <v>38</v>
      </c>
      <c r="H8" s="175" t="s">
        <v>38</v>
      </c>
      <c r="I8" s="175" t="s">
        <v>38</v>
      </c>
      <c r="J8" s="175" t="s">
        <v>38</v>
      </c>
      <c r="K8" s="175" t="s">
        <v>38</v>
      </c>
      <c r="L8" s="175" t="s">
        <v>38</v>
      </c>
      <c r="N8" s="175" t="s">
        <v>39</v>
      </c>
      <c r="O8" s="175" t="s">
        <v>39</v>
      </c>
      <c r="P8" s="175" t="s">
        <v>39</v>
      </c>
      <c r="Q8" s="175" t="s">
        <v>39</v>
      </c>
      <c r="R8" s="175" t="s">
        <v>39</v>
      </c>
      <c r="S8" s="175" t="s">
        <v>39</v>
      </c>
      <c r="T8" s="175" t="s">
        <v>39</v>
      </c>
      <c r="U8" s="175" t="s">
        <v>39</v>
      </c>
      <c r="V8" s="175" t="s">
        <v>39</v>
      </c>
    </row>
    <row r="9" spans="2:28" s="30" customFormat="1" ht="55.5" customHeight="1" x14ac:dyDescent="0.25">
      <c r="B9" s="174" t="s">
        <v>1</v>
      </c>
      <c r="D9" s="215" t="s">
        <v>53</v>
      </c>
      <c r="E9" s="31"/>
      <c r="F9" s="215" t="s">
        <v>54</v>
      </c>
      <c r="G9" s="31"/>
      <c r="H9" s="215" t="s">
        <v>55</v>
      </c>
      <c r="I9" s="31"/>
      <c r="J9" s="215" t="s">
        <v>33</v>
      </c>
      <c r="K9" s="31"/>
      <c r="L9" s="215" t="s">
        <v>56</v>
      </c>
      <c r="N9" s="215" t="s">
        <v>53</v>
      </c>
      <c r="O9" s="31"/>
      <c r="P9" s="215" t="s">
        <v>54</v>
      </c>
      <c r="Q9" s="31"/>
      <c r="R9" s="215" t="s">
        <v>55</v>
      </c>
      <c r="S9" s="31"/>
      <c r="T9" s="215" t="s">
        <v>33</v>
      </c>
      <c r="U9" s="31"/>
      <c r="V9" s="215" t="s">
        <v>56</v>
      </c>
    </row>
    <row r="10" spans="2:28" x14ac:dyDescent="0.55000000000000004">
      <c r="B10" s="4" t="s">
        <v>165</v>
      </c>
      <c r="D10" s="57">
        <v>0</v>
      </c>
      <c r="E10" s="99"/>
      <c r="F10" s="57">
        <v>0</v>
      </c>
      <c r="G10" s="99"/>
      <c r="H10" s="57">
        <v>0</v>
      </c>
      <c r="I10" s="99"/>
      <c r="J10" s="57">
        <v>0</v>
      </c>
      <c r="K10" s="99"/>
      <c r="L10" s="137">
        <v>0</v>
      </c>
      <c r="M10" s="99"/>
      <c r="N10" s="57">
        <v>26</v>
      </c>
      <c r="O10" s="99"/>
      <c r="P10" s="57">
        <v>0</v>
      </c>
      <c r="Q10" s="99"/>
      <c r="R10" s="57">
        <v>1387287635</v>
      </c>
      <c r="S10" s="99"/>
      <c r="T10" s="57">
        <v>1387287661</v>
      </c>
      <c r="U10" s="99"/>
      <c r="V10" s="135">
        <v>4.0599999999999996</v>
      </c>
    </row>
    <row r="11" spans="2:28" x14ac:dyDescent="0.55000000000000004">
      <c r="B11" s="4" t="s">
        <v>78</v>
      </c>
      <c r="D11" s="57">
        <v>0</v>
      </c>
      <c r="E11" s="99"/>
      <c r="F11" s="57">
        <v>0</v>
      </c>
      <c r="G11" s="99"/>
      <c r="H11" s="57">
        <v>0</v>
      </c>
      <c r="I11" s="99"/>
      <c r="J11" s="57">
        <v>0</v>
      </c>
      <c r="K11" s="99"/>
      <c r="L11" s="137">
        <v>0</v>
      </c>
      <c r="M11" s="99"/>
      <c r="N11" s="57">
        <v>0</v>
      </c>
      <c r="O11" s="99"/>
      <c r="P11" s="57">
        <v>0</v>
      </c>
      <c r="Q11" s="99"/>
      <c r="R11" s="57">
        <v>1276508924</v>
      </c>
      <c r="S11" s="99"/>
      <c r="T11" s="57">
        <v>1276508924</v>
      </c>
      <c r="U11" s="99"/>
      <c r="V11" s="135">
        <v>3.73</v>
      </c>
    </row>
    <row r="12" spans="2:28" ht="23.25" customHeight="1" x14ac:dyDescent="0.55000000000000004">
      <c r="B12" s="4" t="s">
        <v>167</v>
      </c>
      <c r="D12" s="57">
        <v>0</v>
      </c>
      <c r="E12" s="99"/>
      <c r="F12" s="57">
        <v>0</v>
      </c>
      <c r="G12" s="99"/>
      <c r="H12" s="57">
        <v>0</v>
      </c>
      <c r="I12" s="99"/>
      <c r="J12" s="57">
        <v>0</v>
      </c>
      <c r="K12" s="99"/>
      <c r="L12" s="137">
        <v>0</v>
      </c>
      <c r="M12" s="99"/>
      <c r="N12" s="57">
        <v>0</v>
      </c>
      <c r="O12" s="99"/>
      <c r="P12" s="57">
        <v>0</v>
      </c>
      <c r="Q12" s="99"/>
      <c r="R12" s="57">
        <v>356749973</v>
      </c>
      <c r="S12" s="99"/>
      <c r="T12" s="57">
        <v>356749973</v>
      </c>
      <c r="U12" s="99"/>
      <c r="V12" s="135">
        <v>1.04</v>
      </c>
    </row>
    <row r="13" spans="2:28" ht="23.25" customHeight="1" x14ac:dyDescent="0.55000000000000004">
      <c r="B13" s="4" t="s">
        <v>166</v>
      </c>
      <c r="D13" s="57">
        <v>0</v>
      </c>
      <c r="E13" s="99"/>
      <c r="F13" s="57">
        <v>0</v>
      </c>
      <c r="G13" s="99"/>
      <c r="H13" s="57">
        <v>0</v>
      </c>
      <c r="I13" s="99"/>
      <c r="J13" s="57">
        <v>0</v>
      </c>
      <c r="K13" s="99"/>
      <c r="L13" s="137">
        <v>0</v>
      </c>
      <c r="M13" s="99"/>
      <c r="N13" s="57">
        <v>0</v>
      </c>
      <c r="O13" s="99"/>
      <c r="P13" s="57">
        <v>0</v>
      </c>
      <c r="Q13" s="99"/>
      <c r="R13" s="57">
        <v>198531715</v>
      </c>
      <c r="S13" s="99"/>
      <c r="T13" s="57">
        <v>198531715</v>
      </c>
      <c r="U13" s="99"/>
      <c r="V13" s="135">
        <v>0.57999999999999996</v>
      </c>
    </row>
    <row r="14" spans="2:28" ht="23.25" customHeight="1" x14ac:dyDescent="0.55000000000000004">
      <c r="B14" s="4" t="s">
        <v>163</v>
      </c>
      <c r="D14" s="57">
        <v>0</v>
      </c>
      <c r="E14" s="99"/>
      <c r="F14" s="57">
        <v>0</v>
      </c>
      <c r="G14" s="99"/>
      <c r="H14" s="57">
        <v>0</v>
      </c>
      <c r="I14" s="99"/>
      <c r="J14" s="57">
        <v>0</v>
      </c>
      <c r="K14" s="99"/>
      <c r="L14" s="137">
        <v>0</v>
      </c>
      <c r="M14" s="99"/>
      <c r="N14" s="57">
        <v>0</v>
      </c>
      <c r="O14" s="99"/>
      <c r="P14" s="57">
        <v>0</v>
      </c>
      <c r="Q14" s="99"/>
      <c r="R14" s="57">
        <v>56088170</v>
      </c>
      <c r="S14" s="99"/>
      <c r="T14" s="57">
        <v>56088170</v>
      </c>
      <c r="U14" s="99"/>
      <c r="V14" s="135">
        <v>0.17</v>
      </c>
    </row>
    <row r="15" spans="2:28" ht="23.25" customHeight="1" x14ac:dyDescent="0.55000000000000004">
      <c r="B15" s="4" t="s">
        <v>13</v>
      </c>
      <c r="D15" s="57">
        <v>0</v>
      </c>
      <c r="E15" s="99"/>
      <c r="F15" s="57">
        <v>0</v>
      </c>
      <c r="G15" s="99"/>
      <c r="H15" s="57">
        <v>0</v>
      </c>
      <c r="I15" s="99"/>
      <c r="J15" s="57">
        <v>0</v>
      </c>
      <c r="K15" s="99"/>
      <c r="L15" s="137">
        <v>0</v>
      </c>
      <c r="M15" s="99"/>
      <c r="N15" s="57">
        <v>0</v>
      </c>
      <c r="O15" s="99"/>
      <c r="P15" s="57">
        <v>0</v>
      </c>
      <c r="Q15" s="99"/>
      <c r="R15" s="57">
        <v>-603346</v>
      </c>
      <c r="S15" s="99"/>
      <c r="T15" s="57">
        <v>-603346</v>
      </c>
      <c r="U15" s="99"/>
      <c r="V15" s="135">
        <v>0</v>
      </c>
    </row>
    <row r="16" spans="2:28" ht="23.25" customHeight="1" x14ac:dyDescent="0.55000000000000004">
      <c r="B16" s="4" t="s">
        <v>168</v>
      </c>
      <c r="D16" s="57">
        <v>0</v>
      </c>
      <c r="E16" s="99"/>
      <c r="F16" s="57">
        <v>0</v>
      </c>
      <c r="G16" s="99"/>
      <c r="H16" s="57">
        <v>0</v>
      </c>
      <c r="I16" s="99"/>
      <c r="J16" s="57">
        <v>0</v>
      </c>
      <c r="K16" s="99"/>
      <c r="L16" s="137">
        <v>0</v>
      </c>
      <c r="M16" s="99"/>
      <c r="N16" s="57">
        <v>31046240</v>
      </c>
      <c r="O16" s="99"/>
      <c r="P16" s="57">
        <v>0</v>
      </c>
      <c r="Q16" s="99"/>
      <c r="R16" s="57">
        <v>-43631794</v>
      </c>
      <c r="S16" s="99"/>
      <c r="T16" s="57">
        <v>-12585554</v>
      </c>
      <c r="U16" s="99"/>
      <c r="V16" s="135">
        <v>-0.04</v>
      </c>
    </row>
    <row r="17" spans="1:22" ht="23.25" customHeight="1" x14ac:dyDescent="0.55000000000000004">
      <c r="B17" s="4" t="s">
        <v>176</v>
      </c>
      <c r="D17" s="57">
        <v>0</v>
      </c>
      <c r="E17" s="99"/>
      <c r="F17" s="57">
        <v>0</v>
      </c>
      <c r="G17" s="99"/>
      <c r="H17" s="57">
        <v>0</v>
      </c>
      <c r="I17" s="99"/>
      <c r="J17" s="57">
        <v>0</v>
      </c>
      <c r="K17" s="99"/>
      <c r="L17" s="137">
        <v>0</v>
      </c>
      <c r="M17" s="99"/>
      <c r="N17" s="57">
        <v>0</v>
      </c>
      <c r="O17" s="99"/>
      <c r="P17" s="57">
        <v>0</v>
      </c>
      <c r="Q17" s="99"/>
      <c r="R17" s="57">
        <v>-14689928</v>
      </c>
      <c r="S17" s="99"/>
      <c r="T17" s="57">
        <v>-14689928</v>
      </c>
      <c r="U17" s="99"/>
      <c r="V17" s="135">
        <v>-0.04</v>
      </c>
    </row>
    <row r="18" spans="1:22" ht="21.75" thickBot="1" x14ac:dyDescent="0.6">
      <c r="B18" s="33" t="s">
        <v>64</v>
      </c>
      <c r="D18" s="61">
        <f>SUM(D10:D17)</f>
        <v>0</v>
      </c>
      <c r="E18" s="5"/>
      <c r="F18" s="61">
        <f>SUM(F10:F17)</f>
        <v>0</v>
      </c>
      <c r="G18" s="5"/>
      <c r="H18" s="61">
        <f>SUM(H10:H17)</f>
        <v>0</v>
      </c>
      <c r="I18" s="5"/>
      <c r="J18" s="61">
        <f>SUM(J10:J17)</f>
        <v>0</v>
      </c>
      <c r="K18" s="5"/>
      <c r="L18" s="136">
        <f>SUM(L10:L17)</f>
        <v>0</v>
      </c>
      <c r="M18" s="5"/>
      <c r="N18" s="61">
        <f>SUM(N10:N17)</f>
        <v>31046266</v>
      </c>
      <c r="O18" s="5"/>
      <c r="P18" s="61"/>
      <c r="Q18" s="5"/>
      <c r="R18" s="61">
        <f>SUM(R10:R17)</f>
        <v>3216241349</v>
      </c>
      <c r="S18" s="5"/>
      <c r="T18" s="61">
        <f>SUM(T10:T17)</f>
        <v>3247287615</v>
      </c>
      <c r="U18" s="5"/>
      <c r="V18" s="136">
        <f>SUM(V10:V17)</f>
        <v>9.5</v>
      </c>
    </row>
    <row r="19" spans="1:22" ht="21.75" thickTop="1" x14ac:dyDescent="0.55000000000000004"/>
    <row r="20" spans="1:22" ht="21" customHeight="1" x14ac:dyDescent="0.55000000000000004">
      <c r="A20" s="216">
        <v>9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F9"/>
    <mergeCell ref="H9"/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view="pageBreakPreview" zoomScale="80" zoomScaleNormal="90" zoomScaleSheetLayoutView="80" workbookViewId="0">
      <selection activeCell="O14" sqref="O14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</row>
    <row r="3" spans="1:21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</row>
    <row r="4" spans="1:2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ht="24" x14ac:dyDescent="0.25">
      <c r="A5" s="126" t="s">
        <v>204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</row>
    <row r="6" spans="1:21" ht="21" x14ac:dyDescent="0.25">
      <c r="A6" s="106"/>
      <c r="B6" s="106"/>
      <c r="C6" s="192" t="s">
        <v>38</v>
      </c>
      <c r="D6" s="192"/>
      <c r="E6" s="192"/>
      <c r="F6" s="192"/>
      <c r="G6" s="192"/>
      <c r="H6" s="192"/>
      <c r="I6" s="192"/>
      <c r="J6" s="192"/>
      <c r="K6" s="192"/>
      <c r="L6" s="106"/>
      <c r="M6" s="192" t="s">
        <v>102</v>
      </c>
      <c r="N6" s="192"/>
      <c r="O6" s="192"/>
      <c r="P6" s="192"/>
      <c r="Q6" s="192"/>
      <c r="R6" s="192"/>
      <c r="S6" s="192"/>
      <c r="T6" s="192"/>
      <c r="U6" s="192"/>
    </row>
    <row r="7" spans="1:21" ht="21" x14ac:dyDescent="0.25">
      <c r="A7" s="106"/>
      <c r="B7" s="106"/>
      <c r="C7" s="107"/>
      <c r="D7" s="107"/>
      <c r="E7" s="107"/>
      <c r="F7" s="107"/>
      <c r="G7" s="107"/>
      <c r="H7" s="107"/>
      <c r="I7" s="196" t="s">
        <v>58</v>
      </c>
      <c r="J7" s="196"/>
      <c r="K7" s="196"/>
      <c r="L7" s="106"/>
      <c r="M7" s="107"/>
      <c r="N7" s="107"/>
      <c r="O7" s="107"/>
      <c r="P7" s="107"/>
      <c r="Q7" s="107"/>
      <c r="R7" s="107"/>
      <c r="S7" s="196" t="s">
        <v>58</v>
      </c>
      <c r="T7" s="196"/>
      <c r="U7" s="196"/>
    </row>
    <row r="8" spans="1:21" ht="21" x14ac:dyDescent="0.25">
      <c r="A8" s="108" t="s">
        <v>92</v>
      </c>
      <c r="B8" s="106"/>
      <c r="C8" s="108" t="s">
        <v>103</v>
      </c>
      <c r="D8" s="106"/>
      <c r="E8" s="108" t="s">
        <v>54</v>
      </c>
      <c r="F8" s="106"/>
      <c r="G8" s="108" t="s">
        <v>55</v>
      </c>
      <c r="H8" s="106"/>
      <c r="I8" s="109" t="s">
        <v>33</v>
      </c>
      <c r="J8" s="107"/>
      <c r="K8" s="109" t="s">
        <v>56</v>
      </c>
      <c r="L8" s="106"/>
      <c r="M8" s="108" t="s">
        <v>103</v>
      </c>
      <c r="N8" s="132"/>
      <c r="O8" s="132" t="s">
        <v>54</v>
      </c>
      <c r="P8" s="106"/>
      <c r="Q8" s="108" t="s">
        <v>55</v>
      </c>
      <c r="R8" s="106"/>
      <c r="S8" s="109" t="s">
        <v>33</v>
      </c>
      <c r="T8" s="107"/>
      <c r="U8" s="109" t="s">
        <v>56</v>
      </c>
    </row>
    <row r="9" spans="1:21" ht="21" x14ac:dyDescent="0.6">
      <c r="A9" s="132" t="s">
        <v>173</v>
      </c>
      <c r="B9" s="106"/>
      <c r="C9" s="138">
        <v>0</v>
      </c>
      <c r="D9" s="139"/>
      <c r="E9" s="138">
        <v>0</v>
      </c>
      <c r="F9" s="139"/>
      <c r="G9" s="140">
        <v>0</v>
      </c>
      <c r="H9" s="139"/>
      <c r="I9" s="141">
        <v>0</v>
      </c>
      <c r="J9" s="139"/>
      <c r="K9" s="142">
        <v>0</v>
      </c>
      <c r="L9" s="139"/>
      <c r="M9" s="138">
        <v>0</v>
      </c>
      <c r="N9" s="138"/>
      <c r="O9" s="143">
        <v>0</v>
      </c>
      <c r="P9" s="139"/>
      <c r="Q9" s="153">
        <v>1831190388</v>
      </c>
      <c r="R9" s="153"/>
      <c r="S9" s="153">
        <v>1831190388</v>
      </c>
      <c r="T9" s="139"/>
      <c r="U9" s="165" t="s">
        <v>220</v>
      </c>
    </row>
    <row r="10" spans="1:21" ht="21" x14ac:dyDescent="0.6">
      <c r="A10" s="132" t="s">
        <v>174</v>
      </c>
      <c r="B10" s="106"/>
      <c r="C10" s="138">
        <v>0</v>
      </c>
      <c r="D10" s="139"/>
      <c r="E10" s="138">
        <v>0</v>
      </c>
      <c r="F10" s="139"/>
      <c r="G10" s="140">
        <v>0</v>
      </c>
      <c r="H10" s="139"/>
      <c r="I10" s="140">
        <v>0</v>
      </c>
      <c r="J10" s="139"/>
      <c r="K10" s="138">
        <v>0</v>
      </c>
      <c r="L10" s="139"/>
      <c r="M10" s="138">
        <v>0</v>
      </c>
      <c r="N10" s="138"/>
      <c r="O10" s="138">
        <v>0</v>
      </c>
      <c r="P10" s="139"/>
      <c r="Q10" s="153">
        <v>1389497815</v>
      </c>
      <c r="R10" s="153"/>
      <c r="S10" s="153">
        <v>1389497815</v>
      </c>
      <c r="T10" s="139"/>
      <c r="U10" s="165" t="s">
        <v>221</v>
      </c>
    </row>
    <row r="11" spans="1:21" ht="21" x14ac:dyDescent="0.6">
      <c r="A11" s="132" t="s">
        <v>175</v>
      </c>
      <c r="B11" s="106"/>
      <c r="C11" s="138">
        <v>0</v>
      </c>
      <c r="D11" s="139"/>
      <c r="E11" s="153">
        <v>-4888589</v>
      </c>
      <c r="F11" s="139"/>
      <c r="G11" s="140">
        <v>0</v>
      </c>
      <c r="H11" s="139"/>
      <c r="I11" s="153">
        <v>-4888589</v>
      </c>
      <c r="J11" s="139"/>
      <c r="K11" s="138">
        <v>-0.18</v>
      </c>
      <c r="L11" s="139"/>
      <c r="M11" s="138">
        <v>0</v>
      </c>
      <c r="N11" s="138"/>
      <c r="O11" s="153">
        <v>292116567</v>
      </c>
      <c r="P11" s="139"/>
      <c r="Q11" s="153">
        <v>0</v>
      </c>
      <c r="R11" s="153"/>
      <c r="S11" s="153">
        <v>292116567</v>
      </c>
      <c r="T11" s="139"/>
      <c r="U11" s="165" t="s">
        <v>222</v>
      </c>
    </row>
    <row r="12" spans="1:21" ht="21" x14ac:dyDescent="0.6">
      <c r="A12" s="132" t="s">
        <v>194</v>
      </c>
      <c r="B12" s="106"/>
      <c r="C12" s="138">
        <v>0</v>
      </c>
      <c r="D12" s="139"/>
      <c r="E12" s="138">
        <v>0</v>
      </c>
      <c r="F12" s="139"/>
      <c r="G12" s="140">
        <v>0</v>
      </c>
      <c r="H12" s="139"/>
      <c r="I12" s="140">
        <v>0</v>
      </c>
      <c r="J12" s="139"/>
      <c r="K12" s="138">
        <v>0</v>
      </c>
      <c r="L12" s="139"/>
      <c r="M12" s="138">
        <v>0</v>
      </c>
      <c r="N12" s="138"/>
      <c r="O12" s="138">
        <v>0</v>
      </c>
      <c r="P12" s="139"/>
      <c r="Q12" s="153">
        <v>6748246</v>
      </c>
      <c r="R12" s="153"/>
      <c r="S12" s="153">
        <v>6748246</v>
      </c>
      <c r="T12" s="139"/>
      <c r="U12" s="165" t="s">
        <v>222</v>
      </c>
    </row>
    <row r="13" spans="1:21" ht="21.75" thickBot="1" x14ac:dyDescent="0.3">
      <c r="A13" s="111" t="s">
        <v>58</v>
      </c>
      <c r="B13" s="113"/>
      <c r="C13" s="112">
        <v>0</v>
      </c>
      <c r="D13" s="113"/>
      <c r="E13" s="144">
        <f>SUM(E9:E12)</f>
        <v>-4888589</v>
      </c>
      <c r="F13" s="144"/>
      <c r="G13" s="144">
        <f>SUM(G9:G12)</f>
        <v>0</v>
      </c>
      <c r="H13" s="144"/>
      <c r="I13" s="144">
        <f>SUM(I9:I12)</f>
        <v>-4888589</v>
      </c>
      <c r="J13" s="144"/>
      <c r="K13" s="151">
        <f>SUM(K9:K12)</f>
        <v>-0.18</v>
      </c>
      <c r="L13" s="144"/>
      <c r="M13" s="144">
        <v>0</v>
      </c>
      <c r="N13" s="144"/>
      <c r="O13" s="144">
        <f>SUM(O9:O12)</f>
        <v>292116567</v>
      </c>
      <c r="P13" s="144"/>
      <c r="Q13" s="144">
        <f>SUM(Q9:Q12)</f>
        <v>3227436449</v>
      </c>
      <c r="R13" s="144"/>
      <c r="S13" s="144">
        <f>SUM(S9:S12)</f>
        <v>3519553016</v>
      </c>
      <c r="T13" s="144"/>
      <c r="U13" s="166" t="s">
        <v>223</v>
      </c>
    </row>
    <row r="14" spans="1:21" ht="15.75" thickTop="1" x14ac:dyDescent="0.25"/>
    <row r="22" spans="1:21" ht="30" x14ac:dyDescent="0.25">
      <c r="A22" s="172">
        <v>10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A22" sqref="A22:R22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3" t="s">
        <v>74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4"/>
      <c r="R2" s="14"/>
      <c r="S2" s="14"/>
      <c r="T2" s="14"/>
      <c r="U2" s="14"/>
    </row>
    <row r="3" spans="2:28" ht="30" x14ac:dyDescent="0.6">
      <c r="B3" s="173" t="s">
        <v>36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4"/>
      <c r="R3" s="14"/>
    </row>
    <row r="4" spans="2:28" ht="30" x14ac:dyDescent="0.6">
      <c r="B4" s="173" t="s">
        <v>226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4" t="s">
        <v>40</v>
      </c>
      <c r="D7" s="175" t="s">
        <v>38</v>
      </c>
      <c r="E7" s="175" t="s">
        <v>38</v>
      </c>
      <c r="F7" s="175" t="s">
        <v>38</v>
      </c>
      <c r="G7" s="175" t="s">
        <v>38</v>
      </c>
      <c r="H7" s="175" t="s">
        <v>38</v>
      </c>
      <c r="I7" s="175" t="s">
        <v>38</v>
      </c>
      <c r="J7" s="175" t="s">
        <v>38</v>
      </c>
      <c r="L7" s="175" t="s">
        <v>39</v>
      </c>
      <c r="M7" s="175" t="s">
        <v>39</v>
      </c>
      <c r="N7" s="175" t="s">
        <v>39</v>
      </c>
      <c r="O7" s="175" t="s">
        <v>39</v>
      </c>
      <c r="P7" s="175" t="s">
        <v>39</v>
      </c>
      <c r="Q7" s="175" t="s">
        <v>39</v>
      </c>
      <c r="R7" s="175" t="s">
        <v>39</v>
      </c>
    </row>
    <row r="8" spans="2:28" s="34" customFormat="1" ht="48" customHeight="1" x14ac:dyDescent="0.75">
      <c r="B8" s="174" t="s">
        <v>40</v>
      </c>
      <c r="D8" s="218" t="s">
        <v>57</v>
      </c>
      <c r="E8" s="35"/>
      <c r="F8" s="218" t="s">
        <v>54</v>
      </c>
      <c r="G8" s="35"/>
      <c r="H8" s="218" t="s">
        <v>55</v>
      </c>
      <c r="I8" s="35"/>
      <c r="J8" s="218" t="s">
        <v>58</v>
      </c>
      <c r="L8" s="218" t="s">
        <v>57</v>
      </c>
      <c r="M8" s="35"/>
      <c r="N8" s="218" t="s">
        <v>54</v>
      </c>
      <c r="O8" s="35"/>
      <c r="P8" s="218" t="s">
        <v>55</v>
      </c>
      <c r="Q8" s="35"/>
      <c r="R8" s="218" t="s">
        <v>58</v>
      </c>
    </row>
    <row r="9" spans="2:28" ht="21.75" x14ac:dyDescent="0.6">
      <c r="B9" s="32" t="s">
        <v>156</v>
      </c>
      <c r="C9" s="4"/>
      <c r="D9" s="59">
        <v>0</v>
      </c>
      <c r="E9" s="5"/>
      <c r="F9" s="59">
        <v>311307394</v>
      </c>
      <c r="G9" s="5"/>
      <c r="H9" s="59">
        <v>0</v>
      </c>
      <c r="I9" s="5"/>
      <c r="J9" s="59">
        <v>311307394</v>
      </c>
      <c r="K9" s="5"/>
      <c r="L9" s="59">
        <v>0</v>
      </c>
      <c r="M9" s="5"/>
      <c r="N9" s="59">
        <v>3375421960</v>
      </c>
      <c r="O9" s="5"/>
      <c r="P9" s="59">
        <v>606196985</v>
      </c>
      <c r="Q9" s="4"/>
      <c r="R9" s="59">
        <v>3981618945</v>
      </c>
    </row>
    <row r="10" spans="2:28" ht="21.75" x14ac:dyDescent="0.6">
      <c r="B10" s="4" t="s">
        <v>169</v>
      </c>
      <c r="C10" s="4"/>
      <c r="D10" s="60">
        <v>0</v>
      </c>
      <c r="E10" s="5"/>
      <c r="F10" s="60">
        <v>412835259</v>
      </c>
      <c r="G10" s="5"/>
      <c r="H10" s="60">
        <v>0</v>
      </c>
      <c r="I10" s="5"/>
      <c r="J10" s="60">
        <v>412835259</v>
      </c>
      <c r="K10" s="5"/>
      <c r="L10" s="60">
        <v>0</v>
      </c>
      <c r="M10" s="5"/>
      <c r="N10" s="60">
        <v>3964250370</v>
      </c>
      <c r="O10" s="5"/>
      <c r="P10" s="60">
        <v>8177719</v>
      </c>
      <c r="Q10" s="4"/>
      <c r="R10" s="60">
        <v>3972428089</v>
      </c>
    </row>
    <row r="11" spans="2:28" ht="21.75" x14ac:dyDescent="0.6">
      <c r="B11" s="4" t="s">
        <v>150</v>
      </c>
      <c r="C11" s="4"/>
      <c r="D11" s="60">
        <v>0</v>
      </c>
      <c r="E11" s="5"/>
      <c r="F11" s="60">
        <v>303090854</v>
      </c>
      <c r="G11" s="5"/>
      <c r="H11" s="60">
        <v>0</v>
      </c>
      <c r="I11" s="5"/>
      <c r="J11" s="60">
        <v>303090854</v>
      </c>
      <c r="K11" s="5"/>
      <c r="L11" s="60">
        <v>0</v>
      </c>
      <c r="M11" s="5"/>
      <c r="N11" s="60">
        <v>3668741568</v>
      </c>
      <c r="O11" s="5"/>
      <c r="P11" s="60">
        <v>0</v>
      </c>
      <c r="Q11" s="4"/>
      <c r="R11" s="60">
        <v>3668741568</v>
      </c>
    </row>
    <row r="12" spans="2:28" ht="21.75" x14ac:dyDescent="0.6">
      <c r="B12" s="4" t="s">
        <v>153</v>
      </c>
      <c r="C12" s="4"/>
      <c r="D12" s="60">
        <v>0</v>
      </c>
      <c r="E12" s="5"/>
      <c r="F12" s="60">
        <v>315406004</v>
      </c>
      <c r="G12" s="5"/>
      <c r="H12" s="60">
        <v>0</v>
      </c>
      <c r="I12" s="5"/>
      <c r="J12" s="60">
        <v>315406004</v>
      </c>
      <c r="K12" s="5"/>
      <c r="L12" s="60">
        <v>0</v>
      </c>
      <c r="M12" s="5"/>
      <c r="N12" s="60">
        <v>3222374178</v>
      </c>
      <c r="O12" s="5"/>
      <c r="P12" s="60">
        <v>444815490</v>
      </c>
      <c r="Q12" s="4"/>
      <c r="R12" s="60">
        <v>3667189668</v>
      </c>
    </row>
    <row r="13" spans="2:28" ht="21.75" x14ac:dyDescent="0.6">
      <c r="B13" s="4" t="s">
        <v>161</v>
      </c>
      <c r="C13" s="4"/>
      <c r="D13" s="60">
        <v>0</v>
      </c>
      <c r="E13" s="5"/>
      <c r="F13" s="60">
        <v>216921664</v>
      </c>
      <c r="G13" s="5"/>
      <c r="H13" s="60">
        <v>0</v>
      </c>
      <c r="I13" s="5"/>
      <c r="J13" s="60">
        <v>216921664</v>
      </c>
      <c r="K13" s="5"/>
      <c r="L13" s="60">
        <v>0</v>
      </c>
      <c r="M13" s="5"/>
      <c r="N13" s="60">
        <v>2101531967</v>
      </c>
      <c r="O13" s="5"/>
      <c r="P13" s="60">
        <v>691410070</v>
      </c>
      <c r="Q13" s="4"/>
      <c r="R13" s="60">
        <v>2792942037</v>
      </c>
    </row>
    <row r="14" spans="2:28" ht="21.75" x14ac:dyDescent="0.6">
      <c r="B14" s="4" t="s">
        <v>195</v>
      </c>
      <c r="C14" s="4"/>
      <c r="D14" s="60">
        <v>0</v>
      </c>
      <c r="E14" s="5"/>
      <c r="F14" s="60">
        <v>0</v>
      </c>
      <c r="G14" s="5"/>
      <c r="H14" s="60">
        <v>0</v>
      </c>
      <c r="I14" s="5"/>
      <c r="J14" s="60">
        <v>0</v>
      </c>
      <c r="K14" s="5"/>
      <c r="L14" s="60">
        <v>0</v>
      </c>
      <c r="M14" s="5"/>
      <c r="N14" s="60">
        <v>0</v>
      </c>
      <c r="O14" s="5"/>
      <c r="P14" s="60">
        <v>2031021197</v>
      </c>
      <c r="Q14" s="4"/>
      <c r="R14" s="60">
        <v>2031021197</v>
      </c>
    </row>
    <row r="15" spans="2:28" ht="21.75" x14ac:dyDescent="0.6">
      <c r="B15" s="4" t="s">
        <v>159</v>
      </c>
      <c r="C15" s="4"/>
      <c r="D15" s="60">
        <v>0</v>
      </c>
      <c r="E15" s="5"/>
      <c r="F15" s="60">
        <v>0</v>
      </c>
      <c r="G15" s="5"/>
      <c r="H15" s="60">
        <v>1943895795</v>
      </c>
      <c r="I15" s="5"/>
      <c r="J15" s="60">
        <v>1943895795</v>
      </c>
      <c r="K15" s="5"/>
      <c r="L15" s="60">
        <v>0</v>
      </c>
      <c r="M15" s="5"/>
      <c r="N15" s="60">
        <v>0</v>
      </c>
      <c r="O15" s="5"/>
      <c r="P15" s="60">
        <v>1943895795</v>
      </c>
      <c r="Q15" s="4"/>
      <c r="R15" s="60">
        <v>1943895795</v>
      </c>
    </row>
    <row r="16" spans="2:28" ht="21.75" x14ac:dyDescent="0.6">
      <c r="B16" s="4" t="s">
        <v>171</v>
      </c>
      <c r="C16" s="4"/>
      <c r="D16" s="60">
        <v>0</v>
      </c>
      <c r="E16" s="5"/>
      <c r="F16" s="60">
        <v>58753195</v>
      </c>
      <c r="G16" s="5"/>
      <c r="H16" s="60">
        <v>0</v>
      </c>
      <c r="I16" s="5"/>
      <c r="J16" s="60">
        <v>58753195</v>
      </c>
      <c r="K16" s="5"/>
      <c r="L16" s="60">
        <v>0</v>
      </c>
      <c r="M16" s="5"/>
      <c r="N16" s="60">
        <v>559927713</v>
      </c>
      <c r="O16" s="5"/>
      <c r="P16" s="60">
        <v>210759195</v>
      </c>
      <c r="Q16" s="4"/>
      <c r="R16" s="60">
        <v>770686908</v>
      </c>
    </row>
    <row r="17" spans="1:18" ht="21.75" x14ac:dyDescent="0.6">
      <c r="B17" s="4" t="s">
        <v>197</v>
      </c>
      <c r="C17" s="4"/>
      <c r="D17" s="60">
        <v>0</v>
      </c>
      <c r="E17" s="5"/>
      <c r="F17" s="60">
        <v>0</v>
      </c>
      <c r="G17" s="5"/>
      <c r="H17" s="60">
        <v>0</v>
      </c>
      <c r="I17" s="5"/>
      <c r="J17" s="60">
        <v>0</v>
      </c>
      <c r="K17" s="5"/>
      <c r="L17" s="60">
        <v>0</v>
      </c>
      <c r="M17" s="5"/>
      <c r="N17" s="60">
        <v>0</v>
      </c>
      <c r="O17" s="5"/>
      <c r="P17" s="60">
        <v>495672075</v>
      </c>
      <c r="Q17" s="4"/>
      <c r="R17" s="60">
        <v>495672075</v>
      </c>
    </row>
    <row r="18" spans="1:18" ht="21.75" x14ac:dyDescent="0.6">
      <c r="B18" s="4" t="s">
        <v>164</v>
      </c>
      <c r="C18" s="4"/>
      <c r="D18" s="60">
        <v>0</v>
      </c>
      <c r="E18" s="5"/>
      <c r="F18" s="60">
        <v>0</v>
      </c>
      <c r="G18" s="5"/>
      <c r="H18" s="60">
        <v>0</v>
      </c>
      <c r="I18" s="5"/>
      <c r="J18" s="60">
        <v>0</v>
      </c>
      <c r="K18" s="5"/>
      <c r="L18" s="60">
        <v>0</v>
      </c>
      <c r="M18" s="5"/>
      <c r="N18" s="60">
        <v>0</v>
      </c>
      <c r="O18" s="5"/>
      <c r="P18" s="60">
        <v>162418560</v>
      </c>
      <c r="Q18" s="4"/>
      <c r="R18" s="60">
        <v>162418560</v>
      </c>
    </row>
    <row r="19" spans="1:18" ht="21.75" x14ac:dyDescent="0.6">
      <c r="B19" s="4" t="s">
        <v>196</v>
      </c>
      <c r="C19" s="4"/>
      <c r="D19" s="60">
        <v>0</v>
      </c>
      <c r="E19" s="5"/>
      <c r="F19" s="60">
        <v>0</v>
      </c>
      <c r="G19" s="5"/>
      <c r="H19" s="60">
        <v>0</v>
      </c>
      <c r="I19" s="5"/>
      <c r="J19" s="60">
        <v>0</v>
      </c>
      <c r="K19" s="5"/>
      <c r="L19" s="60">
        <v>0</v>
      </c>
      <c r="M19" s="5"/>
      <c r="N19" s="60">
        <v>0</v>
      </c>
      <c r="O19" s="5"/>
      <c r="P19" s="60">
        <v>136557492</v>
      </c>
      <c r="Q19" s="4"/>
      <c r="R19" s="60">
        <v>136557492</v>
      </c>
    </row>
    <row r="20" spans="1:18" ht="24.75" thickBot="1" x14ac:dyDescent="0.65">
      <c r="B20" s="167" t="s">
        <v>64</v>
      </c>
      <c r="D20" s="62">
        <f t="shared" ref="D20:R20" si="0">SUM(D9:D19)</f>
        <v>0</v>
      </c>
      <c r="E20" s="62">
        <f t="shared" si="0"/>
        <v>0</v>
      </c>
      <c r="F20" s="62">
        <f t="shared" si="0"/>
        <v>1618314370</v>
      </c>
      <c r="G20" s="62">
        <f t="shared" si="0"/>
        <v>0</v>
      </c>
      <c r="H20" s="62">
        <f t="shared" si="0"/>
        <v>1943895795</v>
      </c>
      <c r="I20" s="62">
        <f t="shared" si="0"/>
        <v>0</v>
      </c>
      <c r="J20" s="62">
        <f t="shared" si="0"/>
        <v>3562210165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2">
        <f t="shared" si="0"/>
        <v>16892247756</v>
      </c>
      <c r="O20" s="62">
        <f t="shared" si="0"/>
        <v>0</v>
      </c>
      <c r="P20" s="62">
        <f t="shared" si="0"/>
        <v>6730924578</v>
      </c>
      <c r="Q20" s="62">
        <f t="shared" si="0"/>
        <v>0</v>
      </c>
      <c r="R20" s="62">
        <f t="shared" si="0"/>
        <v>23623172334</v>
      </c>
    </row>
    <row r="21" spans="1:18" ht="21.75" thickTop="1" x14ac:dyDescent="0.6">
      <c r="L21"/>
    </row>
    <row r="22" spans="1:18" ht="21" customHeight="1" x14ac:dyDescent="0.6">
      <c r="A22" s="172">
        <v>11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7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7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7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24" x14ac:dyDescent="0.25">
      <c r="A5" s="126" t="s">
        <v>206</v>
      </c>
      <c r="B5" s="124" t="s">
        <v>104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7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222" t="s">
        <v>105</v>
      </c>
      <c r="N6" s="106"/>
      <c r="O6" s="106"/>
      <c r="P6" s="106"/>
      <c r="Q6" s="222" t="s">
        <v>106</v>
      </c>
    </row>
    <row r="7" spans="1:17" ht="21" x14ac:dyDescent="0.25">
      <c r="A7" s="192" t="s">
        <v>107</v>
      </c>
      <c r="B7" s="192"/>
      <c r="C7" s="106"/>
      <c r="D7" s="108" t="s">
        <v>108</v>
      </c>
      <c r="E7" s="106"/>
      <c r="F7" s="108" t="s">
        <v>109</v>
      </c>
      <c r="G7" s="106"/>
      <c r="H7" s="108" t="s">
        <v>87</v>
      </c>
      <c r="I7" s="106"/>
      <c r="J7" s="192" t="s">
        <v>110</v>
      </c>
      <c r="K7" s="192"/>
      <c r="L7" s="106"/>
      <c r="M7" s="222"/>
      <c r="N7" s="106"/>
      <c r="O7" s="108" t="s">
        <v>111</v>
      </c>
      <c r="P7" s="106"/>
      <c r="Q7" s="222"/>
    </row>
    <row r="8" spans="1:17" ht="21" x14ac:dyDescent="0.25">
      <c r="A8" s="196" t="s">
        <v>112</v>
      </c>
      <c r="B8" s="224"/>
      <c r="C8" s="106"/>
      <c r="D8" s="196" t="s">
        <v>113</v>
      </c>
      <c r="E8" s="106"/>
      <c r="F8" s="109" t="s">
        <v>114</v>
      </c>
      <c r="G8" s="106"/>
      <c r="H8" s="107"/>
      <c r="I8" s="106"/>
      <c r="J8" s="107"/>
      <c r="K8" s="107"/>
      <c r="L8" s="106"/>
      <c r="M8" s="107"/>
      <c r="N8" s="106"/>
      <c r="O8" s="107"/>
      <c r="P8" s="106"/>
      <c r="Q8" s="107"/>
    </row>
    <row r="9" spans="1:17" ht="21" x14ac:dyDescent="0.25">
      <c r="A9" s="192"/>
      <c r="B9" s="192"/>
      <c r="C9" s="106"/>
      <c r="D9" s="192"/>
      <c r="E9" s="106"/>
      <c r="F9" s="109" t="s">
        <v>115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21" x14ac:dyDescent="0.25">
      <c r="A10" s="196" t="s">
        <v>112</v>
      </c>
      <c r="B10" s="224"/>
      <c r="C10" s="106"/>
      <c r="D10" s="196" t="s">
        <v>116</v>
      </c>
      <c r="E10" s="106"/>
      <c r="F10" s="109" t="s">
        <v>114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21" x14ac:dyDescent="0.25">
      <c r="A11" s="192"/>
      <c r="B11" s="192"/>
      <c r="C11" s="106"/>
      <c r="D11" s="192"/>
      <c r="E11" s="106"/>
      <c r="F11" s="109" t="s">
        <v>117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90" customHeight="1" x14ac:dyDescent="0.25">
      <c r="A12" s="219" t="s">
        <v>118</v>
      </c>
      <c r="B12" s="219"/>
      <c r="C12" s="106"/>
      <c r="D12" s="114" t="s">
        <v>119</v>
      </c>
      <c r="E12" s="106"/>
      <c r="F12" s="109" t="s">
        <v>120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21" x14ac:dyDescent="0.25">
      <c r="A13" s="219" t="s">
        <v>121</v>
      </c>
      <c r="B13" s="220"/>
      <c r="C13" s="106"/>
      <c r="D13" s="219" t="s">
        <v>121</v>
      </c>
      <c r="E13" s="106"/>
      <c r="F13" s="109" t="s">
        <v>122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21" x14ac:dyDescent="0.25">
      <c r="A14" s="221"/>
      <c r="B14" s="221"/>
      <c r="C14" s="106"/>
      <c r="D14" s="221"/>
      <c r="E14" s="106"/>
      <c r="F14" s="109" t="s">
        <v>123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21" x14ac:dyDescent="0.25">
      <c r="A15" s="221"/>
      <c r="B15" s="221"/>
      <c r="C15" s="106"/>
      <c r="D15" s="221"/>
      <c r="E15" s="106"/>
      <c r="F15" s="109" t="s">
        <v>124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21" x14ac:dyDescent="0.25">
      <c r="A16" s="222"/>
      <c r="B16" s="222"/>
      <c r="C16" s="106"/>
      <c r="D16" s="222"/>
      <c r="E16" s="106"/>
      <c r="F16" s="109" t="s">
        <v>125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x14ac:dyDescent="0.25">
      <c r="A17" s="107"/>
      <c r="B17" s="107"/>
      <c r="C17" s="106"/>
      <c r="D17" s="107"/>
      <c r="E17" s="106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</row>
    <row r="18" spans="1:17" ht="21" x14ac:dyDescent="0.25">
      <c r="A18" s="223"/>
      <c r="B18" s="223"/>
      <c r="C18" s="223"/>
      <c r="D18" s="223"/>
      <c r="E18" s="223"/>
      <c r="F18" s="223"/>
      <c r="G18" s="223"/>
      <c r="H18" s="223"/>
      <c r="I18" s="223"/>
      <c r="J18" s="223"/>
      <c r="K18" s="106"/>
      <c r="L18" s="106"/>
      <c r="M18" s="106"/>
      <c r="N18" s="106"/>
      <c r="O18" s="106"/>
      <c r="P18" s="106"/>
      <c r="Q18" s="106"/>
    </row>
    <row r="19" spans="1:17" ht="24" x14ac:dyDescent="0.25">
      <c r="A19" s="198">
        <v>12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</row>
    <row r="20" spans="1:17" x14ac:dyDescent="0.25">
      <c r="A20" s="106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x14ac:dyDescent="0.25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x14ac:dyDescent="0.25">
      <c r="A24" s="106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7"/>
  <sheetViews>
    <sheetView rightToLeft="1" view="pageBreakPreview" topLeftCell="B7" zoomScaleNormal="70" zoomScaleSheetLayoutView="100" workbookViewId="0">
      <selection activeCell="B25" sqref="B25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3" t="s">
        <v>74</v>
      </c>
      <c r="C2" s="173"/>
      <c r="D2" s="173"/>
      <c r="E2" s="173"/>
      <c r="F2" s="173"/>
      <c r="G2" s="173"/>
      <c r="H2" s="173"/>
      <c r="I2" s="173"/>
      <c r="J2" s="173"/>
    </row>
    <row r="3" spans="2:26" ht="31.5" customHeight="1" x14ac:dyDescent="0.55000000000000004">
      <c r="B3" s="173" t="s">
        <v>36</v>
      </c>
      <c r="C3" s="173"/>
      <c r="D3" s="173"/>
      <c r="E3" s="173"/>
      <c r="F3" s="173"/>
      <c r="G3" s="173"/>
      <c r="H3" s="173"/>
      <c r="I3" s="173"/>
      <c r="J3" s="173"/>
    </row>
    <row r="4" spans="2:26" ht="31.5" customHeight="1" x14ac:dyDescent="0.55000000000000004">
      <c r="B4" s="173" t="s">
        <v>226</v>
      </c>
      <c r="C4" s="173"/>
      <c r="D4" s="173"/>
      <c r="E4" s="173"/>
      <c r="F4" s="173"/>
      <c r="G4" s="173"/>
      <c r="H4" s="173"/>
      <c r="I4" s="173"/>
      <c r="J4" s="173"/>
    </row>
    <row r="5" spans="2:26" ht="73.5" customHeight="1" x14ac:dyDescent="0.55000000000000004"/>
    <row r="6" spans="2:26" ht="30" x14ac:dyDescent="0.55000000000000004">
      <c r="B6" s="11" t="s">
        <v>207</v>
      </c>
      <c r="D6" s="145"/>
      <c r="E6" s="145"/>
      <c r="F6" s="145"/>
      <c r="G6" s="145"/>
      <c r="H6" s="145"/>
      <c r="I6" s="145"/>
      <c r="J6" s="145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7" t="s">
        <v>59</v>
      </c>
      <c r="C8" s="177" t="s">
        <v>59</v>
      </c>
      <c r="D8" s="177" t="s">
        <v>38</v>
      </c>
      <c r="E8" s="177" t="s">
        <v>38</v>
      </c>
      <c r="F8" s="177" t="s">
        <v>38</v>
      </c>
      <c r="H8" s="177" t="s">
        <v>39</v>
      </c>
      <c r="I8" s="177" t="s">
        <v>39</v>
      </c>
      <c r="J8" s="177" t="s">
        <v>39</v>
      </c>
    </row>
    <row r="9" spans="2:26" s="27" customFormat="1" ht="50.25" customHeight="1" x14ac:dyDescent="0.6">
      <c r="B9" s="226" t="s">
        <v>60</v>
      </c>
      <c r="D9" s="226" t="s">
        <v>61</v>
      </c>
      <c r="F9" s="226" t="s">
        <v>62</v>
      </c>
      <c r="H9" s="226" t="s">
        <v>61</v>
      </c>
      <c r="J9" s="226" t="s">
        <v>62</v>
      </c>
    </row>
    <row r="10" spans="2:26" s="4" customFormat="1" ht="27.75" customHeight="1" x14ac:dyDescent="0.55000000000000004">
      <c r="B10" s="5" t="s">
        <v>184</v>
      </c>
      <c r="D10" s="59">
        <v>325825659</v>
      </c>
      <c r="F10" s="5"/>
      <c r="G10" s="5"/>
      <c r="H10" s="59">
        <v>4214571481</v>
      </c>
      <c r="I10" s="5"/>
      <c r="J10" s="84"/>
    </row>
    <row r="11" spans="2:26" s="4" customFormat="1" ht="27.75" customHeight="1" x14ac:dyDescent="0.55000000000000004">
      <c r="B11" s="5" t="s">
        <v>185</v>
      </c>
      <c r="D11" s="60">
        <v>322018042</v>
      </c>
      <c r="E11" s="5"/>
      <c r="F11" s="5"/>
      <c r="G11" s="5"/>
      <c r="H11" s="60">
        <v>4175216891</v>
      </c>
      <c r="I11" s="5"/>
      <c r="J11" s="29"/>
    </row>
    <row r="12" spans="2:26" s="4" customFormat="1" ht="27.75" customHeight="1" x14ac:dyDescent="0.55000000000000004">
      <c r="B12" s="5" t="s">
        <v>186</v>
      </c>
      <c r="D12" s="60">
        <v>270557574</v>
      </c>
      <c r="E12" s="5"/>
      <c r="F12" s="5"/>
      <c r="G12" s="5"/>
      <c r="H12" s="60">
        <v>4046610639</v>
      </c>
      <c r="I12" s="5"/>
      <c r="J12" s="29"/>
    </row>
    <row r="13" spans="2:26" s="4" customFormat="1" ht="27.75" customHeight="1" x14ac:dyDescent="0.55000000000000004">
      <c r="B13" s="5" t="s">
        <v>187</v>
      </c>
      <c r="D13" s="60">
        <v>80928920</v>
      </c>
      <c r="E13" s="5"/>
      <c r="F13" s="5"/>
      <c r="G13" s="5"/>
      <c r="H13" s="60">
        <v>111756240</v>
      </c>
      <c r="I13" s="5"/>
      <c r="J13" s="29"/>
    </row>
    <row r="14" spans="2:26" s="4" customFormat="1" ht="27.75" customHeight="1" x14ac:dyDescent="0.55000000000000004">
      <c r="B14" s="5" t="s">
        <v>188</v>
      </c>
      <c r="D14" s="60">
        <v>496</v>
      </c>
      <c r="E14" s="5"/>
      <c r="F14" s="5"/>
      <c r="G14" s="5"/>
      <c r="H14" s="60">
        <v>256912</v>
      </c>
      <c r="I14" s="5"/>
      <c r="J14" s="29"/>
    </row>
    <row r="15" spans="2:26" s="4" customFormat="1" ht="27.75" customHeight="1" x14ac:dyDescent="0.55000000000000004">
      <c r="B15" s="5" t="s">
        <v>189</v>
      </c>
      <c r="D15" s="60">
        <v>6108</v>
      </c>
      <c r="E15" s="5"/>
      <c r="F15" s="5"/>
      <c r="G15" s="5"/>
      <c r="H15" s="60">
        <v>61773</v>
      </c>
      <c r="I15" s="5"/>
      <c r="J15" s="29"/>
    </row>
    <row r="16" spans="2:26" s="4" customFormat="1" ht="27.75" customHeight="1" x14ac:dyDescent="0.55000000000000004">
      <c r="B16" s="5" t="s">
        <v>190</v>
      </c>
      <c r="D16" s="60">
        <v>3030</v>
      </c>
      <c r="E16" s="5"/>
      <c r="F16" s="5"/>
      <c r="G16" s="5"/>
      <c r="H16" s="60">
        <v>25572</v>
      </c>
      <c r="I16" s="5"/>
      <c r="J16" s="29"/>
    </row>
    <row r="17" spans="1:13" ht="21.75" customHeight="1" thickBot="1" x14ac:dyDescent="0.6">
      <c r="B17" s="225" t="s">
        <v>64</v>
      </c>
      <c r="C17" s="225"/>
      <c r="D17" s="62">
        <f>SUM(D10:D16)</f>
        <v>999339829</v>
      </c>
      <c r="E17" s="63"/>
      <c r="F17" s="64"/>
      <c r="G17" s="63"/>
      <c r="H17" s="62">
        <f>SUM(H10:H16)</f>
        <v>12548499508</v>
      </c>
      <c r="I17" s="63"/>
      <c r="J17" s="86"/>
    </row>
    <row r="18" spans="1:13" ht="21.75" customHeight="1" thickTop="1" x14ac:dyDescent="0.55000000000000004">
      <c r="D18" s="2" t="s">
        <v>146</v>
      </c>
      <c r="J18" s="83"/>
    </row>
    <row r="19" spans="1:13" ht="21" customHeight="1" x14ac:dyDescent="0.55000000000000004">
      <c r="A19" s="172">
        <v>13</v>
      </c>
      <c r="B19" s="172"/>
      <c r="C19" s="172"/>
      <c r="D19" s="172"/>
      <c r="E19" s="172"/>
      <c r="F19" s="172"/>
      <c r="G19" s="172"/>
      <c r="H19" s="172"/>
      <c r="I19" s="172"/>
      <c r="J19" s="172"/>
    </row>
    <row r="20" spans="1:13" ht="21.75" customHeight="1" x14ac:dyDescent="0.55000000000000004">
      <c r="J20" s="83"/>
    </row>
    <row r="21" spans="1:13" ht="21.75" customHeight="1" x14ac:dyDescent="0.55000000000000004">
      <c r="M21" s="2">
        <v>40</v>
      </c>
    </row>
    <row r="24" spans="1:13" ht="21.75" customHeight="1" x14ac:dyDescent="0.55000000000000004">
      <c r="B24" s="168"/>
      <c r="C24" s="168"/>
      <c r="D24" s="168"/>
      <c r="E24" s="168"/>
      <c r="F24" s="168"/>
      <c r="G24" s="168"/>
      <c r="H24" s="168"/>
    </row>
    <row r="25" spans="1:13" ht="21.75" customHeight="1" x14ac:dyDescent="0.55000000000000004">
      <c r="B25" s="168"/>
      <c r="C25" s="168"/>
      <c r="D25" s="168"/>
      <c r="E25" s="168"/>
      <c r="F25" s="168"/>
      <c r="G25" s="168"/>
      <c r="H25" s="168"/>
    </row>
    <row r="26" spans="1:13" ht="21.75" customHeight="1" x14ac:dyDescent="0.55000000000000004">
      <c r="B26" s="168"/>
      <c r="C26" s="168"/>
      <c r="D26" s="168"/>
      <c r="E26" s="168"/>
      <c r="F26" s="168"/>
      <c r="G26" s="168"/>
      <c r="H26" s="168"/>
    </row>
    <row r="27" spans="1:13" ht="21.75" customHeight="1" x14ac:dyDescent="0.55000000000000004">
      <c r="D27" s="81"/>
      <c r="H27" s="81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F14" sqref="F14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3" t="s">
        <v>74</v>
      </c>
      <c r="C2" s="173"/>
      <c r="D2" s="173"/>
      <c r="E2" s="173"/>
      <c r="F2" s="173"/>
    </row>
    <row r="3" spans="2:16" ht="30" x14ac:dyDescent="0.55000000000000004">
      <c r="B3" s="173" t="s">
        <v>36</v>
      </c>
      <c r="C3" s="173"/>
      <c r="D3" s="173"/>
      <c r="E3" s="173"/>
      <c r="F3" s="173"/>
    </row>
    <row r="4" spans="2:16" ht="30" x14ac:dyDescent="0.55000000000000004">
      <c r="B4" s="173" t="s">
        <v>226</v>
      </c>
      <c r="C4" s="173"/>
      <c r="D4" s="173"/>
      <c r="E4" s="173"/>
      <c r="F4" s="173"/>
    </row>
    <row r="5" spans="2:16" ht="125.25" customHeight="1" x14ac:dyDescent="0.55000000000000004"/>
    <row r="6" spans="2:16" s="18" customFormat="1" ht="24" x14ac:dyDescent="0.6">
      <c r="B6" s="41" t="s">
        <v>208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0" t="s">
        <v>63</v>
      </c>
      <c r="D8" s="173" t="s">
        <v>38</v>
      </c>
      <c r="F8" s="173" t="s">
        <v>227</v>
      </c>
    </row>
    <row r="9" spans="2:16" ht="30" x14ac:dyDescent="0.55000000000000004">
      <c r="B9" s="228" t="s">
        <v>63</v>
      </c>
      <c r="D9" s="229" t="s">
        <v>33</v>
      </c>
      <c r="F9" s="229" t="s">
        <v>33</v>
      </c>
    </row>
    <row r="10" spans="2:16" x14ac:dyDescent="0.55000000000000004">
      <c r="B10" s="2" t="s">
        <v>75</v>
      </c>
      <c r="D10" s="65">
        <v>0</v>
      </c>
      <c r="E10" s="63"/>
      <c r="F10" s="65">
        <v>4281949</v>
      </c>
    </row>
    <row r="11" spans="2:16" x14ac:dyDescent="0.55000000000000004">
      <c r="B11" s="2" t="s">
        <v>63</v>
      </c>
      <c r="D11" s="65">
        <v>0</v>
      </c>
      <c r="E11" s="63"/>
      <c r="F11" s="65">
        <v>3974584</v>
      </c>
    </row>
    <row r="12" spans="2:16" x14ac:dyDescent="0.55000000000000004">
      <c r="B12" s="2" t="s">
        <v>77</v>
      </c>
      <c r="D12" s="65">
        <v>0</v>
      </c>
      <c r="E12" s="63"/>
      <c r="F12" s="65">
        <v>59</v>
      </c>
    </row>
    <row r="13" spans="2:16" ht="21.75" thickBot="1" x14ac:dyDescent="0.6">
      <c r="B13" s="22" t="s">
        <v>64</v>
      </c>
      <c r="D13" s="62">
        <f>SUM(D10:D12)</f>
        <v>0</v>
      </c>
      <c r="E13" s="63"/>
      <c r="F13" s="62">
        <f>SUM(F10:F12)</f>
        <v>8256592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7">
        <v>14</v>
      </c>
      <c r="B17" s="227"/>
      <c r="C17" s="227"/>
      <c r="D17" s="227"/>
      <c r="E17" s="227"/>
      <c r="F17" s="227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A4" zoomScale="85" zoomScaleNormal="110" zoomScaleSheetLayoutView="85" workbookViewId="0">
      <selection activeCell="F12" sqref="F12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3" t="s">
        <v>74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2:28" ht="30" x14ac:dyDescent="0.55000000000000004">
      <c r="B3" s="173" t="s">
        <v>36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2:28" ht="30" x14ac:dyDescent="0.55000000000000004">
      <c r="B4" s="173" t="s">
        <v>226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2:28" ht="67.5" customHeight="1" x14ac:dyDescent="0.55000000000000004"/>
    <row r="6" spans="2:28" ht="30" x14ac:dyDescent="0.55000000000000004">
      <c r="B6" s="200" t="s">
        <v>209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7" customFormat="1" ht="24" x14ac:dyDescent="0.6">
      <c r="B7" s="230" t="s">
        <v>1</v>
      </c>
      <c r="D7" s="226" t="s">
        <v>44</v>
      </c>
      <c r="E7" s="226" t="s">
        <v>44</v>
      </c>
      <c r="F7" s="226" t="s">
        <v>44</v>
      </c>
      <c r="G7" s="226" t="s">
        <v>44</v>
      </c>
      <c r="H7" s="226" t="s">
        <v>44</v>
      </c>
      <c r="J7" s="226" t="s">
        <v>38</v>
      </c>
      <c r="K7" s="226" t="s">
        <v>38</v>
      </c>
      <c r="L7" s="226" t="s">
        <v>38</v>
      </c>
      <c r="M7" s="226" t="s">
        <v>38</v>
      </c>
      <c r="N7" s="226" t="s">
        <v>38</v>
      </c>
      <c r="P7" s="226" t="s">
        <v>39</v>
      </c>
      <c r="Q7" s="226" t="s">
        <v>39</v>
      </c>
      <c r="R7" s="226" t="s">
        <v>39</v>
      </c>
      <c r="S7" s="226" t="s">
        <v>39</v>
      </c>
      <c r="T7" s="226" t="s">
        <v>39</v>
      </c>
    </row>
    <row r="8" spans="2:28" s="27" customFormat="1" ht="63.75" customHeight="1" x14ac:dyDescent="0.6">
      <c r="B8" s="230" t="s">
        <v>1</v>
      </c>
      <c r="D8" s="105" t="s">
        <v>126</v>
      </c>
      <c r="E8" s="40"/>
      <c r="F8" s="231" t="s">
        <v>45</v>
      </c>
      <c r="G8" s="40"/>
      <c r="H8" s="231" t="s">
        <v>46</v>
      </c>
      <c r="J8" s="231" t="s">
        <v>47</v>
      </c>
      <c r="K8" s="40"/>
      <c r="L8" s="231" t="s">
        <v>42</v>
      </c>
      <c r="M8" s="40"/>
      <c r="N8" s="231" t="s">
        <v>48</v>
      </c>
      <c r="P8" s="231" t="s">
        <v>47</v>
      </c>
      <c r="Q8" s="40"/>
      <c r="R8" s="231" t="s">
        <v>42</v>
      </c>
      <c r="S8" s="40"/>
      <c r="T8" s="231" t="s">
        <v>48</v>
      </c>
    </row>
    <row r="9" spans="2:28" s="27" customFormat="1" ht="24" customHeight="1" x14ac:dyDescent="0.6">
      <c r="B9" s="2" t="s">
        <v>168</v>
      </c>
      <c r="C9" s="2"/>
      <c r="D9" s="65" t="s">
        <v>193</v>
      </c>
      <c r="E9" s="65"/>
      <c r="F9" s="65">
        <v>13382</v>
      </c>
      <c r="G9" s="65"/>
      <c r="H9" s="65">
        <v>2320</v>
      </c>
      <c r="I9" s="65"/>
      <c r="J9" s="65">
        <v>0</v>
      </c>
      <c r="K9" s="65"/>
      <c r="L9" s="65">
        <v>0</v>
      </c>
      <c r="M9" s="65"/>
      <c r="N9" s="65">
        <v>0</v>
      </c>
      <c r="O9" s="65"/>
      <c r="P9" s="65">
        <v>31046240</v>
      </c>
      <c r="Q9" s="65"/>
      <c r="R9" s="65">
        <v>0</v>
      </c>
      <c r="S9" s="65"/>
      <c r="T9" s="65">
        <v>31046240</v>
      </c>
    </row>
    <row r="10" spans="2:28" s="27" customFormat="1" ht="27.75" customHeight="1" x14ac:dyDescent="0.6">
      <c r="B10" s="2" t="s">
        <v>165</v>
      </c>
      <c r="C10" s="2"/>
      <c r="D10" s="65" t="s">
        <v>210</v>
      </c>
      <c r="E10" s="65"/>
      <c r="F10" s="65">
        <v>1</v>
      </c>
      <c r="G10" s="65"/>
      <c r="H10" s="65">
        <v>28</v>
      </c>
      <c r="I10" s="65"/>
      <c r="J10" s="65">
        <v>0</v>
      </c>
      <c r="K10" s="65"/>
      <c r="L10" s="65">
        <v>0</v>
      </c>
      <c r="M10" s="65"/>
      <c r="N10" s="65">
        <v>0</v>
      </c>
      <c r="O10" s="65"/>
      <c r="P10" s="65">
        <v>28</v>
      </c>
      <c r="Q10" s="65"/>
      <c r="R10" s="65">
        <v>2</v>
      </c>
      <c r="S10" s="65"/>
      <c r="T10" s="65">
        <v>26</v>
      </c>
    </row>
    <row r="11" spans="2:28" ht="21.75" thickBot="1" x14ac:dyDescent="0.6">
      <c r="B11" s="64" t="s">
        <v>64</v>
      </c>
      <c r="C11" s="87"/>
      <c r="D11" s="87"/>
      <c r="E11" s="87"/>
      <c r="F11" s="62"/>
      <c r="G11" s="62">
        <f t="shared" ref="G11:S11" si="0">SUM(G10)</f>
        <v>0</v>
      </c>
      <c r="H11" s="62"/>
      <c r="I11" s="62">
        <f t="shared" si="0"/>
        <v>0</v>
      </c>
      <c r="J11" s="62">
        <f>SUM(J9:J10)</f>
        <v>0</v>
      </c>
      <c r="K11" s="62">
        <f t="shared" si="0"/>
        <v>0</v>
      </c>
      <c r="L11" s="62">
        <f>SUM(L9:L10)</f>
        <v>0</v>
      </c>
      <c r="M11" s="62">
        <f t="shared" si="0"/>
        <v>0</v>
      </c>
      <c r="N11" s="62">
        <f>SUM(N9:N10)</f>
        <v>0</v>
      </c>
      <c r="O11" s="62">
        <f t="shared" si="0"/>
        <v>0</v>
      </c>
      <c r="P11" s="62">
        <f>SUM(P9:P10)</f>
        <v>31046268</v>
      </c>
      <c r="Q11" s="62">
        <f t="shared" si="0"/>
        <v>0</v>
      </c>
      <c r="R11" s="62">
        <f>SUM(R9:R10)</f>
        <v>2</v>
      </c>
      <c r="S11" s="62">
        <f t="shared" si="0"/>
        <v>0</v>
      </c>
      <c r="T11" s="62">
        <f>SUM(T9:T10)</f>
        <v>31046266</v>
      </c>
    </row>
    <row r="12" spans="2:28" ht="21.75" thickTop="1" x14ac:dyDescent="0.55000000000000004">
      <c r="L12"/>
    </row>
    <row r="13" spans="2:28" ht="30" x14ac:dyDescent="0.55000000000000004">
      <c r="B13" s="63"/>
      <c r="C13" s="63"/>
      <c r="D13" s="63"/>
      <c r="E13" s="63"/>
      <c r="F13" s="63"/>
      <c r="G13" s="63"/>
      <c r="H13" s="63"/>
      <c r="I13" s="63"/>
      <c r="J13" s="69">
        <v>15</v>
      </c>
      <c r="K13" s="63"/>
      <c r="L13" s="113"/>
      <c r="M13" s="63"/>
      <c r="N13" s="63"/>
      <c r="O13" s="63"/>
      <c r="P13" s="63"/>
      <c r="Q13" s="63"/>
      <c r="R13" s="63"/>
      <c r="S13" s="63"/>
      <c r="T13" s="63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E24" sqref="E24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</row>
    <row r="4" spans="1:11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ht="24" x14ac:dyDescent="0.25">
      <c r="A5" s="232" t="s">
        <v>103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</row>
    <row r="6" spans="1:11" ht="21" x14ac:dyDescent="0.25">
      <c r="A6" s="106"/>
      <c r="B6" s="106"/>
      <c r="C6" s="106"/>
      <c r="D6" s="106"/>
      <c r="E6" s="106"/>
      <c r="F6" s="106"/>
      <c r="G6" s="106"/>
      <c r="H6" s="106"/>
      <c r="I6" s="108" t="s">
        <v>38</v>
      </c>
      <c r="J6" s="106"/>
      <c r="K6" s="108" t="s">
        <v>102</v>
      </c>
    </row>
    <row r="7" spans="1:11" ht="114" customHeight="1" x14ac:dyDescent="0.25">
      <c r="A7" s="108" t="s">
        <v>127</v>
      </c>
      <c r="B7" s="106"/>
      <c r="C7" s="115" t="s">
        <v>128</v>
      </c>
      <c r="D7" s="106"/>
      <c r="E7" s="115" t="s">
        <v>129</v>
      </c>
      <c r="F7" s="106"/>
      <c r="G7" s="115" t="s">
        <v>130</v>
      </c>
      <c r="H7" s="106"/>
      <c r="I7" s="114" t="s">
        <v>131</v>
      </c>
      <c r="J7" s="106"/>
      <c r="K7" s="114" t="s">
        <v>131</v>
      </c>
    </row>
    <row r="8" spans="1:11" x14ac:dyDescent="0.25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.75" thickBot="1" x14ac:dyDescent="0.3">
      <c r="A9" s="128" t="s">
        <v>58</v>
      </c>
      <c r="B9" s="106"/>
      <c r="C9" s="127"/>
      <c r="D9" s="106"/>
      <c r="E9" s="127"/>
      <c r="F9" s="106"/>
      <c r="G9" s="127"/>
      <c r="H9" s="106"/>
      <c r="I9" s="127"/>
      <c r="J9" s="106"/>
      <c r="K9" s="127"/>
    </row>
    <row r="10" spans="1:11" ht="15.75" thickTop="1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29.25" customHeight="1" x14ac:dyDescent="0.25">
      <c r="A12" s="198">
        <v>16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</row>
    <row r="13" spans="1:11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</row>
    <row r="14" spans="1:11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2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2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2" spans="1:19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</row>
    <row r="4" spans="1:1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24" x14ac:dyDescent="0.25">
      <c r="A5" s="232" t="s">
        <v>211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</row>
    <row r="6" spans="1:19" ht="21" x14ac:dyDescent="0.25">
      <c r="A6" s="192" t="s">
        <v>132</v>
      </c>
      <c r="B6" s="106"/>
      <c r="C6" s="106"/>
      <c r="D6" s="106"/>
      <c r="E6" s="106"/>
      <c r="F6" s="106"/>
      <c r="G6" s="106"/>
      <c r="H6" s="106"/>
      <c r="I6" s="192" t="s">
        <v>38</v>
      </c>
      <c r="J6" s="192"/>
      <c r="K6" s="192"/>
      <c r="L6" s="192"/>
      <c r="M6" s="192"/>
      <c r="N6" s="106"/>
      <c r="O6" s="192" t="s">
        <v>102</v>
      </c>
      <c r="P6" s="192"/>
      <c r="Q6" s="192"/>
      <c r="R6" s="192"/>
      <c r="S6" s="192"/>
    </row>
    <row r="7" spans="1:19" ht="63" x14ac:dyDescent="0.25">
      <c r="A7" s="192"/>
      <c r="B7" s="106"/>
      <c r="C7" s="115" t="s">
        <v>133</v>
      </c>
      <c r="D7" s="106"/>
      <c r="E7" s="115" t="s">
        <v>69</v>
      </c>
      <c r="F7" s="106"/>
      <c r="G7" s="115" t="s">
        <v>134</v>
      </c>
      <c r="H7" s="106"/>
      <c r="I7" s="114" t="s">
        <v>41</v>
      </c>
      <c r="J7" s="107"/>
      <c r="K7" s="114" t="s">
        <v>42</v>
      </c>
      <c r="L7" s="107"/>
      <c r="M7" s="114" t="s">
        <v>43</v>
      </c>
      <c r="N7" s="106"/>
      <c r="O7" s="114" t="s">
        <v>41</v>
      </c>
      <c r="P7" s="107"/>
      <c r="Q7" s="114" t="s">
        <v>42</v>
      </c>
      <c r="R7" s="107"/>
      <c r="S7" s="114" t="s">
        <v>43</v>
      </c>
    </row>
    <row r="8" spans="1:19" ht="21.75" thickBot="1" x14ac:dyDescent="0.3">
      <c r="A8" s="111" t="s">
        <v>58</v>
      </c>
      <c r="B8" s="106"/>
      <c r="C8" s="110"/>
      <c r="D8" s="106"/>
      <c r="E8" s="131"/>
      <c r="F8" s="106"/>
      <c r="G8" s="110"/>
      <c r="H8" s="106"/>
      <c r="I8" s="110">
        <v>0</v>
      </c>
      <c r="J8" s="106"/>
      <c r="K8" s="110">
        <v>0</v>
      </c>
      <c r="L8" s="106"/>
      <c r="M8" s="110">
        <v>0</v>
      </c>
      <c r="N8" s="106"/>
      <c r="O8" s="110">
        <v>0</v>
      </c>
      <c r="P8" s="106"/>
      <c r="Q8" s="110">
        <v>0</v>
      </c>
      <c r="R8" s="106"/>
      <c r="S8" s="110">
        <v>0</v>
      </c>
    </row>
    <row r="9" spans="1:19" ht="15.75" thickTop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</row>
    <row r="10" spans="1:19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</row>
    <row r="11" spans="1:19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19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</row>
    <row r="13" spans="1:19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</row>
    <row r="14" spans="1:19" ht="30" x14ac:dyDescent="0.25">
      <c r="A14" s="172">
        <v>17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</row>
    <row r="15" spans="1:19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  <row r="16" spans="1:19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topLeftCell="A6" zoomScale="90" zoomScaleNormal="70" zoomScaleSheetLayoutView="90" workbookViewId="0">
      <selection activeCell="F23" sqref="F23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7" style="23" bestFit="1" customWidth="1"/>
    <col min="5" max="5" width="3" style="23" bestFit="1" customWidth="1"/>
    <col min="6" max="6" width="13.5703125" style="23" bestFit="1" customWidth="1"/>
    <col min="7" max="7" width="3" style="23" bestFit="1" customWidth="1"/>
    <col min="8" max="8" width="17" style="23" bestFit="1" customWidth="1"/>
    <col min="9" max="9" width="3" style="23" bestFit="1" customWidth="1"/>
    <col min="10" max="10" width="18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8.85546875" style="23" bestFit="1" customWidth="1"/>
    <col min="15" max="15" width="1" style="23" customWidth="1"/>
    <col min="16" max="16" width="15.7109375" style="23" bestFit="1" customWidth="1"/>
    <col min="17" max="16384" width="9.140625" style="23"/>
  </cols>
  <sheetData>
    <row r="2" spans="2:22" ht="27" customHeight="1" x14ac:dyDescent="0.25">
      <c r="B2" s="236" t="s">
        <v>74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2:22" ht="27" customHeight="1" x14ac:dyDescent="0.25">
      <c r="B3" s="236" t="s">
        <v>36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22" ht="27" customHeight="1" x14ac:dyDescent="0.25">
      <c r="B4" s="236" t="s">
        <v>226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2:22" s="24" customFormat="1" ht="21.75" customHeight="1" x14ac:dyDescent="0.2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22" s="2" customFormat="1" ht="30.75" customHeight="1" x14ac:dyDescent="0.55000000000000004">
      <c r="B6" s="234" t="s">
        <v>212</v>
      </c>
      <c r="C6" s="234"/>
      <c r="D6" s="234"/>
      <c r="E6" s="234"/>
      <c r="F6" s="234"/>
      <c r="G6" s="234"/>
      <c r="H6" s="234"/>
      <c r="I6" s="234"/>
      <c r="J6" s="234"/>
      <c r="K6" s="42"/>
      <c r="L6" s="42"/>
      <c r="M6" s="42"/>
      <c r="N6" s="42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1"/>
      <c r="C7" s="18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5" t="s">
        <v>37</v>
      </c>
      <c r="C8" s="235" t="s">
        <v>37</v>
      </c>
      <c r="D8" s="235" t="s">
        <v>38</v>
      </c>
      <c r="E8" s="235" t="s">
        <v>38</v>
      </c>
      <c r="F8" s="235" t="s">
        <v>38</v>
      </c>
      <c r="G8" s="235" t="s">
        <v>38</v>
      </c>
      <c r="H8" s="235" t="s">
        <v>38</v>
      </c>
      <c r="I8" s="71"/>
      <c r="J8" s="235" t="s">
        <v>39</v>
      </c>
      <c r="K8" s="235" t="s">
        <v>39</v>
      </c>
      <c r="L8" s="235" t="s">
        <v>39</v>
      </c>
      <c r="M8" s="235" t="s">
        <v>39</v>
      </c>
      <c r="N8" s="235" t="s">
        <v>39</v>
      </c>
    </row>
    <row r="9" spans="2:22" s="25" customFormat="1" ht="58.5" customHeight="1" x14ac:dyDescent="0.25">
      <c r="B9" s="238" t="s">
        <v>40</v>
      </c>
      <c r="C9" s="72"/>
      <c r="D9" s="238" t="s">
        <v>41</v>
      </c>
      <c r="E9" s="72"/>
      <c r="F9" s="238" t="s">
        <v>42</v>
      </c>
      <c r="G9" s="72"/>
      <c r="H9" s="238" t="s">
        <v>43</v>
      </c>
      <c r="I9" s="71"/>
      <c r="J9" s="238" t="s">
        <v>41</v>
      </c>
      <c r="K9" s="72"/>
      <c r="L9" s="238" t="s">
        <v>42</v>
      </c>
      <c r="M9" s="72"/>
      <c r="N9" s="238" t="s">
        <v>43</v>
      </c>
    </row>
    <row r="10" spans="2:22" s="24" customFormat="1" ht="23.25" customHeight="1" x14ac:dyDescent="0.25">
      <c r="B10" s="73" t="s">
        <v>184</v>
      </c>
      <c r="C10" s="71"/>
      <c r="D10" s="116">
        <v>325825659</v>
      </c>
      <c r="E10" s="74"/>
      <c r="F10" s="116">
        <v>0</v>
      </c>
      <c r="G10" s="74"/>
      <c r="H10" s="116">
        <f>D10-F10</f>
        <v>325825659</v>
      </c>
      <c r="I10" s="74"/>
      <c r="J10" s="116">
        <v>4214571481</v>
      </c>
      <c r="K10" s="74"/>
      <c r="L10" s="116">
        <v>668945</v>
      </c>
      <c r="M10" s="74"/>
      <c r="N10" s="116">
        <f>J10-L10</f>
        <v>4213902536</v>
      </c>
    </row>
    <row r="11" spans="2:22" s="24" customFormat="1" ht="23.25" customHeight="1" x14ac:dyDescent="0.25">
      <c r="B11" s="73" t="s">
        <v>185</v>
      </c>
      <c r="C11" s="71"/>
      <c r="D11" s="116">
        <v>322018042</v>
      </c>
      <c r="E11" s="74"/>
      <c r="F11" s="116">
        <v>0</v>
      </c>
      <c r="G11" s="74"/>
      <c r="H11" s="116">
        <f t="shared" ref="H11:H16" si="0">D11-F11</f>
        <v>322018042</v>
      </c>
      <c r="I11" s="74"/>
      <c r="J11" s="116">
        <v>4175216891</v>
      </c>
      <c r="K11" s="74"/>
      <c r="L11" s="116">
        <v>1670618</v>
      </c>
      <c r="M11" s="74"/>
      <c r="N11" s="116">
        <f t="shared" ref="N11:N16" si="1">J11-L11</f>
        <v>4173546273</v>
      </c>
    </row>
    <row r="12" spans="2:22" s="24" customFormat="1" ht="23.25" customHeight="1" x14ac:dyDescent="0.25">
      <c r="B12" s="73" t="s">
        <v>186</v>
      </c>
      <c r="C12" s="71"/>
      <c r="D12" s="116">
        <v>270557574</v>
      </c>
      <c r="E12" s="74"/>
      <c r="F12" s="116">
        <v>-256481</v>
      </c>
      <c r="G12" s="74"/>
      <c r="H12" s="116">
        <f>D12-F12</f>
        <v>270814055</v>
      </c>
      <c r="I12" s="74"/>
      <c r="J12" s="116">
        <v>4046610639</v>
      </c>
      <c r="K12" s="74"/>
      <c r="L12" s="116">
        <v>1077220</v>
      </c>
      <c r="M12" s="74"/>
      <c r="N12" s="116">
        <f t="shared" si="1"/>
        <v>4045533419</v>
      </c>
    </row>
    <row r="13" spans="2:22" s="24" customFormat="1" ht="23.25" customHeight="1" x14ac:dyDescent="0.25">
      <c r="B13" s="73" t="s">
        <v>187</v>
      </c>
      <c r="C13" s="71"/>
      <c r="D13" s="116">
        <v>80928920</v>
      </c>
      <c r="E13" s="74"/>
      <c r="F13" s="116">
        <v>0</v>
      </c>
      <c r="G13" s="74"/>
      <c r="H13" s="116">
        <f t="shared" si="0"/>
        <v>80928920</v>
      </c>
      <c r="I13" s="74"/>
      <c r="J13" s="116">
        <v>111756240</v>
      </c>
      <c r="K13" s="74"/>
      <c r="L13" s="116">
        <v>0</v>
      </c>
      <c r="M13" s="74"/>
      <c r="N13" s="116">
        <f t="shared" si="1"/>
        <v>111756240</v>
      </c>
    </row>
    <row r="14" spans="2:22" s="24" customFormat="1" ht="23.25" customHeight="1" x14ac:dyDescent="0.25">
      <c r="B14" s="73" t="s">
        <v>188</v>
      </c>
      <c r="C14" s="71"/>
      <c r="D14" s="116">
        <v>496</v>
      </c>
      <c r="E14" s="74"/>
      <c r="F14" s="116">
        <v>0</v>
      </c>
      <c r="G14" s="74"/>
      <c r="H14" s="116">
        <f t="shared" si="0"/>
        <v>496</v>
      </c>
      <c r="I14" s="74"/>
      <c r="J14" s="116">
        <v>256912</v>
      </c>
      <c r="K14" s="74"/>
      <c r="L14" s="116">
        <v>0</v>
      </c>
      <c r="M14" s="74"/>
      <c r="N14" s="116">
        <f t="shared" si="1"/>
        <v>256912</v>
      </c>
    </row>
    <row r="15" spans="2:22" s="24" customFormat="1" ht="23.25" customHeight="1" x14ac:dyDescent="0.25">
      <c r="B15" s="73" t="s">
        <v>192</v>
      </c>
      <c r="C15" s="71"/>
      <c r="D15" s="116">
        <v>6108</v>
      </c>
      <c r="E15" s="74"/>
      <c r="F15" s="116">
        <v>0</v>
      </c>
      <c r="G15" s="74"/>
      <c r="H15" s="116">
        <f t="shared" si="0"/>
        <v>6108</v>
      </c>
      <c r="I15" s="74"/>
      <c r="J15" s="116">
        <v>61773</v>
      </c>
      <c r="K15" s="74"/>
      <c r="L15" s="116">
        <v>0</v>
      </c>
      <c r="M15" s="74"/>
      <c r="N15" s="116">
        <f t="shared" si="1"/>
        <v>61773</v>
      </c>
    </row>
    <row r="16" spans="2:22" s="24" customFormat="1" ht="22.5" customHeight="1" x14ac:dyDescent="0.25">
      <c r="B16" s="73" t="s">
        <v>191</v>
      </c>
      <c r="C16" s="71"/>
      <c r="D16" s="116">
        <v>3030</v>
      </c>
      <c r="E16" s="74"/>
      <c r="F16" s="116">
        <v>0</v>
      </c>
      <c r="G16" s="74"/>
      <c r="H16" s="116">
        <f t="shared" si="0"/>
        <v>3030</v>
      </c>
      <c r="I16" s="74"/>
      <c r="J16" s="116">
        <v>25572</v>
      </c>
      <c r="K16" s="74"/>
      <c r="L16" s="116">
        <v>0</v>
      </c>
      <c r="M16" s="74"/>
      <c r="N16" s="116">
        <f t="shared" si="1"/>
        <v>25572</v>
      </c>
    </row>
    <row r="17" spans="2:14" s="24" customFormat="1" ht="21.75" customHeight="1" thickBot="1" x14ac:dyDescent="0.3">
      <c r="B17" s="237" t="s">
        <v>64</v>
      </c>
      <c r="C17" s="237"/>
      <c r="D17" s="75">
        <f>SUM(D10:D16)</f>
        <v>999339829</v>
      </c>
      <c r="E17" s="75"/>
      <c r="F17" s="154">
        <f>SUM(F10:F16)</f>
        <v>-256481</v>
      </c>
      <c r="G17" s="75"/>
      <c r="H17" s="75">
        <f>SUM(H10:H16)</f>
        <v>999596310</v>
      </c>
      <c r="I17" s="75"/>
      <c r="J17" s="75">
        <f>SUM(J10:J16)</f>
        <v>12548499508</v>
      </c>
      <c r="K17" s="75"/>
      <c r="L17" s="75">
        <f>SUM(L10:L16)</f>
        <v>3416783</v>
      </c>
      <c r="M17" s="75"/>
      <c r="N17" s="75">
        <f>SUM(N10:N16)</f>
        <v>12545082725</v>
      </c>
    </row>
    <row r="18" spans="2:14" ht="21.75" customHeight="1" thickTop="1" x14ac:dyDescent="0.25"/>
    <row r="19" spans="2:14" ht="21.75" customHeight="1" x14ac:dyDescent="0.25">
      <c r="F19" s="82"/>
    </row>
    <row r="20" spans="2:14" ht="21.75" customHeight="1" x14ac:dyDescent="0.25">
      <c r="B20" s="233">
        <v>18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3" t="s">
        <v>74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3:17" ht="30" x14ac:dyDescent="0.55000000000000004">
      <c r="C3" s="173" t="s">
        <v>0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3:17" ht="30" x14ac:dyDescent="0.55000000000000004">
      <c r="C4" s="173" t="s">
        <v>226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6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4" t="s">
        <v>70</v>
      </c>
      <c r="D9" s="175" t="s">
        <v>224</v>
      </c>
      <c r="E9" s="175" t="s">
        <v>2</v>
      </c>
      <c r="F9" s="175" t="s">
        <v>2</v>
      </c>
      <c r="G9" s="175" t="s">
        <v>2</v>
      </c>
      <c r="I9" s="175" t="s">
        <v>3</v>
      </c>
      <c r="J9" s="175" t="s">
        <v>3</v>
      </c>
      <c r="K9" s="175" t="s">
        <v>3</v>
      </c>
      <c r="M9" s="175" t="s">
        <v>227</v>
      </c>
      <c r="N9" s="175" t="s">
        <v>4</v>
      </c>
      <c r="O9" s="175" t="s">
        <v>4</v>
      </c>
      <c r="P9" s="175" t="s">
        <v>4</v>
      </c>
      <c r="Q9" s="175" t="s">
        <v>4</v>
      </c>
    </row>
    <row r="10" spans="3:17" s="5" customFormat="1" ht="44.25" customHeight="1" x14ac:dyDescent="0.25">
      <c r="C10" s="174"/>
      <c r="D10" s="9"/>
      <c r="E10" s="176" t="s">
        <v>6</v>
      </c>
      <c r="F10" s="9"/>
      <c r="G10" s="176" t="s">
        <v>7</v>
      </c>
      <c r="I10" s="176" t="s">
        <v>71</v>
      </c>
      <c r="J10" s="9"/>
      <c r="K10" s="176" t="s">
        <v>72</v>
      </c>
      <c r="L10" s="29">
        <v>0</v>
      </c>
      <c r="M10" s="176" t="s">
        <v>6</v>
      </c>
      <c r="N10" s="9"/>
      <c r="O10" s="176" t="s">
        <v>7</v>
      </c>
      <c r="Q10" s="178" t="s">
        <v>11</v>
      </c>
    </row>
    <row r="11" spans="3:17" s="5" customFormat="1" ht="39.75" customHeight="1" x14ac:dyDescent="0.25">
      <c r="C11" s="174"/>
      <c r="D11" s="8"/>
      <c r="E11" s="177" t="s">
        <v>6</v>
      </c>
      <c r="F11" s="8"/>
      <c r="G11" s="177" t="s">
        <v>7</v>
      </c>
      <c r="I11" s="177"/>
      <c r="J11" s="8"/>
      <c r="K11" s="177"/>
      <c r="L11" s="29">
        <v>0</v>
      </c>
      <c r="M11" s="177" t="s">
        <v>6</v>
      </c>
      <c r="N11" s="8"/>
      <c r="O11" s="177" t="s">
        <v>7</v>
      </c>
      <c r="Q11" s="179" t="s">
        <v>11</v>
      </c>
    </row>
    <row r="12" spans="3:17" x14ac:dyDescent="0.55000000000000004">
      <c r="C12" s="28" t="s">
        <v>67</v>
      </c>
      <c r="E12" s="89">
        <f>'اوراق '!R20</f>
        <v>65550051453</v>
      </c>
      <c r="F12" s="19"/>
      <c r="G12" s="89">
        <f>'اوراق '!T20</f>
        <v>86752895877</v>
      </c>
      <c r="H12" s="19"/>
      <c r="I12" s="89">
        <f>'اوراق '!X20</f>
        <v>0</v>
      </c>
      <c r="J12" s="19"/>
      <c r="K12" s="89">
        <f>'اوراق '!AB20</f>
        <v>9190000000</v>
      </c>
      <c r="L12" s="43">
        <v>0</v>
      </c>
      <c r="M12" s="89">
        <f>'اوراق '!AH20</f>
        <v>59035989398</v>
      </c>
      <c r="N12" s="19"/>
      <c r="O12" s="89">
        <f>'اوراق '!AJ20</f>
        <v>79321410553</v>
      </c>
      <c r="P12" s="19"/>
      <c r="Q12" s="43">
        <f>O12/$O$17</f>
        <v>0.51949928136587253</v>
      </c>
    </row>
    <row r="13" spans="3:17" x14ac:dyDescent="0.55000000000000004">
      <c r="C13" s="2" t="s">
        <v>76</v>
      </c>
      <c r="E13" s="89">
        <f>سپرده!D17</f>
        <v>60853998715</v>
      </c>
      <c r="F13" s="19"/>
      <c r="G13" s="89">
        <f>سپرده!D17</f>
        <v>60853998715</v>
      </c>
      <c r="H13" s="19"/>
      <c r="I13" s="89">
        <f>سپرده!F17</f>
        <v>10230298729</v>
      </c>
      <c r="J13" s="19"/>
      <c r="K13" s="89">
        <f>سپرده!H17</f>
        <v>2529000</v>
      </c>
      <c r="L13" s="43">
        <v>0.3836</v>
      </c>
      <c r="M13" s="89">
        <f>سپرده!J17</f>
        <v>71081768444</v>
      </c>
      <c r="N13" s="19"/>
      <c r="O13" s="89">
        <f>سپرده!J17</f>
        <v>71081768444</v>
      </c>
      <c r="P13" s="19"/>
      <c r="Q13" s="88">
        <f>O13/$O$17</f>
        <v>0.46553543825597976</v>
      </c>
    </row>
    <row r="14" spans="3:17" x14ac:dyDescent="0.55000000000000004">
      <c r="C14" s="2" t="s">
        <v>147</v>
      </c>
      <c r="E14" s="89">
        <f>'واحدهای صندوق'!F10</f>
        <v>2038240264</v>
      </c>
      <c r="F14" s="19"/>
      <c r="G14" s="89">
        <f>'واحدهای صندوق'!H10</f>
        <v>2289910324.7020001</v>
      </c>
      <c r="H14" s="19"/>
      <c r="I14" s="89">
        <f>'واحدهای صندوق'!L10</f>
        <v>0</v>
      </c>
      <c r="J14" s="19"/>
      <c r="K14" s="89">
        <f>'واحدهای صندوق'!P10</f>
        <v>0</v>
      </c>
      <c r="L14" s="43"/>
      <c r="M14" s="89">
        <f>'واحدهای صندوق'!V10</f>
        <v>2038240264</v>
      </c>
      <c r="N14" s="19"/>
      <c r="O14" s="89">
        <f>'واحدهای صندوق'!X10</f>
        <v>2285021734.3800001</v>
      </c>
      <c r="P14" s="19"/>
      <c r="Q14" s="134">
        <f>O14/$O$17</f>
        <v>1.496528037814771E-2</v>
      </c>
    </row>
    <row r="15" spans="3:17" x14ac:dyDescent="0.55000000000000004">
      <c r="C15" s="2" t="s">
        <v>66</v>
      </c>
      <c r="E15" s="89">
        <f>سهام!G12</f>
        <v>0</v>
      </c>
      <c r="F15" s="19"/>
      <c r="G15" s="89">
        <f>سهام!I12</f>
        <v>0</v>
      </c>
      <c r="H15" s="19"/>
      <c r="I15" s="89">
        <f>سهام!M12</f>
        <v>0</v>
      </c>
      <c r="J15" s="19"/>
      <c r="K15" s="89">
        <f>سهام!Q12</f>
        <v>0</v>
      </c>
      <c r="L15" s="43">
        <v>0</v>
      </c>
      <c r="M15" s="89">
        <f>سهام!W12</f>
        <v>0</v>
      </c>
      <c r="N15" s="19"/>
      <c r="O15" s="89">
        <f>سهام!Y12</f>
        <v>0</v>
      </c>
      <c r="P15" s="19"/>
      <c r="Q15" s="92">
        <f>O15/$O$17</f>
        <v>0</v>
      </c>
    </row>
    <row r="16" spans="3:17" x14ac:dyDescent="0.55000000000000004">
      <c r="E16" s="3"/>
      <c r="G16" s="3"/>
      <c r="I16" s="3"/>
      <c r="K16" s="3"/>
      <c r="L16" s="83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2">
        <f>SUM(E12:E16)</f>
        <v>128442290432</v>
      </c>
      <c r="F17" s="65">
        <f>SUM(F12:F14)</f>
        <v>0</v>
      </c>
      <c r="G17" s="62">
        <f>SUM(G12:G16)</f>
        <v>149896804916.702</v>
      </c>
      <c r="H17" s="65">
        <f>SUM(H12:H14)</f>
        <v>0</v>
      </c>
      <c r="I17" s="62">
        <f>SUM(I12:I16)</f>
        <v>10230298729</v>
      </c>
      <c r="J17" s="65">
        <f>SUM(J12:J14)</f>
        <v>0</v>
      </c>
      <c r="K17" s="62">
        <f>SUM(K12:K16)</f>
        <v>9192529000</v>
      </c>
      <c r="L17" s="65">
        <v>0</v>
      </c>
      <c r="M17" s="62">
        <f>SUM(M12:M16)</f>
        <v>132155998106</v>
      </c>
      <c r="N17" s="65">
        <f>SUM(N12:N14)</f>
        <v>0</v>
      </c>
      <c r="O17" s="62">
        <f>SUM(O12:O16)</f>
        <v>152688200731.38</v>
      </c>
      <c r="P17" s="65">
        <f>SUM(P12:P14)</f>
        <v>0</v>
      </c>
      <c r="Q17" s="91">
        <f>O17/$O$17</f>
        <v>1</v>
      </c>
    </row>
    <row r="18" spans="1:19" ht="21.75" thickTop="1" x14ac:dyDescent="0.55000000000000004">
      <c r="L18" s="83">
        <v>0.2044</v>
      </c>
      <c r="Q18" s="7"/>
    </row>
    <row r="19" spans="1:19" x14ac:dyDescent="0.55000000000000004">
      <c r="L19" s="83">
        <v>0.11650000000000001</v>
      </c>
    </row>
    <row r="20" spans="1:19" x14ac:dyDescent="0.55000000000000004">
      <c r="L20" s="83">
        <v>0</v>
      </c>
    </row>
    <row r="21" spans="1:19" ht="21" customHeight="1" x14ac:dyDescent="0.55000000000000004">
      <c r="A21" s="172">
        <v>1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</row>
    <row r="22" spans="1:19" x14ac:dyDescent="0.55000000000000004">
      <c r="L22" s="83">
        <v>0</v>
      </c>
    </row>
    <row r="23" spans="1:19" x14ac:dyDescent="0.55000000000000004">
      <c r="L23" s="83">
        <v>0.13189999999999999</v>
      </c>
    </row>
    <row r="24" spans="1:19" x14ac:dyDescent="0.55000000000000004">
      <c r="L24" s="83">
        <v>3.9899999999999998E-2</v>
      </c>
    </row>
    <row r="25" spans="1:19" x14ac:dyDescent="0.55000000000000004">
      <c r="L25" s="83">
        <v>0.18509999999999999</v>
      </c>
    </row>
    <row r="26" spans="1:19" x14ac:dyDescent="0.55000000000000004">
      <c r="L26" s="83">
        <v>1.89E-2</v>
      </c>
    </row>
    <row r="27" spans="1:19" x14ac:dyDescent="0.55000000000000004">
      <c r="L27" s="83">
        <v>5.16E-2</v>
      </c>
    </row>
    <row r="28" spans="1:19" x14ac:dyDescent="0.55000000000000004">
      <c r="L28" s="83">
        <v>3.6200000000000003E-2</v>
      </c>
    </row>
    <row r="29" spans="1:19" x14ac:dyDescent="0.55000000000000004">
      <c r="L29" s="83">
        <v>0</v>
      </c>
    </row>
    <row r="30" spans="1:19" x14ac:dyDescent="0.55000000000000004">
      <c r="L30" s="83">
        <v>1.8200000000000001E-2</v>
      </c>
    </row>
    <row r="31" spans="1:19" x14ac:dyDescent="0.55000000000000004">
      <c r="L31" s="83">
        <v>3.3000000000000002E-2</v>
      </c>
    </row>
    <row r="32" spans="1:19" x14ac:dyDescent="0.55000000000000004">
      <c r="L32" s="83">
        <v>5.7999999999999996E-3</v>
      </c>
    </row>
    <row r="33" spans="12:12" x14ac:dyDescent="0.55000000000000004">
      <c r="L33" s="83">
        <v>2.0000000000000001E-4</v>
      </c>
    </row>
    <row r="34" spans="12:12" x14ac:dyDescent="0.55000000000000004">
      <c r="L34" s="83">
        <v>0</v>
      </c>
    </row>
    <row r="35" spans="12:12" x14ac:dyDescent="0.55000000000000004">
      <c r="L35" s="83">
        <v>0</v>
      </c>
    </row>
    <row r="36" spans="12:12" x14ac:dyDescent="0.55000000000000004">
      <c r="L36" s="83">
        <v>0</v>
      </c>
    </row>
    <row r="37" spans="12:12" x14ac:dyDescent="0.55000000000000004">
      <c r="L37" s="83">
        <v>1E-4</v>
      </c>
    </row>
    <row r="38" spans="12:12" x14ac:dyDescent="0.55000000000000004">
      <c r="L38" s="83">
        <v>-9.1000000000000004E-3</v>
      </c>
    </row>
    <row r="39" spans="12:12" x14ac:dyDescent="0.55000000000000004">
      <c r="L39" s="83">
        <v>0</v>
      </c>
    </row>
    <row r="40" spans="12:12" x14ac:dyDescent="0.55000000000000004">
      <c r="L40" s="8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C12:Q15">
    <sortCondition descending="1" ref="O12:O15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33"/>
  <sheetViews>
    <sheetView rightToLeft="1" view="pageBreakPreview" topLeftCell="A13" zoomScale="85" zoomScaleNormal="85" zoomScaleSheetLayoutView="85" workbookViewId="0">
      <selection activeCell="K37" sqref="K37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3" t="s">
        <v>74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1:27" ht="30" x14ac:dyDescent="0.55000000000000004">
      <c r="A3" s="173" t="s">
        <v>36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1:27" ht="30" x14ac:dyDescent="0.55000000000000004">
      <c r="A4" s="173" t="s">
        <v>226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6" spans="1:27" ht="30" x14ac:dyDescent="0.55000000000000004">
      <c r="A6" s="11" t="s">
        <v>213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3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3" t="s">
        <v>1</v>
      </c>
      <c r="C9" s="101" t="s">
        <v>5</v>
      </c>
      <c r="D9" s="32"/>
      <c r="E9" s="101" t="s">
        <v>49</v>
      </c>
      <c r="F9" s="32"/>
      <c r="G9" s="101" t="s">
        <v>50</v>
      </c>
      <c r="H9" s="32"/>
      <c r="I9" s="101" t="s">
        <v>52</v>
      </c>
      <c r="K9" s="101" t="s">
        <v>5</v>
      </c>
      <c r="L9" s="32"/>
      <c r="M9" s="101" t="s">
        <v>49</v>
      </c>
      <c r="N9" s="32"/>
      <c r="O9" s="101" t="s">
        <v>50</v>
      </c>
      <c r="P9" s="32"/>
      <c r="Q9" s="101" t="s">
        <v>52</v>
      </c>
    </row>
    <row r="10" spans="1:27" ht="25.5" customHeight="1" x14ac:dyDescent="0.55000000000000004">
      <c r="A10" s="28" t="s">
        <v>195</v>
      </c>
      <c r="C10" s="100">
        <v>0</v>
      </c>
      <c r="D10" s="63"/>
      <c r="E10" s="100">
        <v>0</v>
      </c>
      <c r="F10" s="63"/>
      <c r="G10" s="100">
        <v>0</v>
      </c>
      <c r="H10" s="63"/>
      <c r="I10" s="100">
        <v>0</v>
      </c>
      <c r="J10" s="63"/>
      <c r="K10" s="100">
        <v>14705</v>
      </c>
      <c r="L10" s="63"/>
      <c r="M10" s="100">
        <v>14705000000</v>
      </c>
      <c r="N10" s="63"/>
      <c r="O10" s="100">
        <v>12673978803</v>
      </c>
      <c r="P10" s="63"/>
      <c r="Q10" s="100">
        <v>2031021197</v>
      </c>
      <c r="U10" s="83"/>
    </row>
    <row r="11" spans="1:27" ht="25.5" customHeight="1" x14ac:dyDescent="0.55000000000000004">
      <c r="A11" s="2" t="s">
        <v>159</v>
      </c>
      <c r="C11" s="65">
        <v>9190</v>
      </c>
      <c r="D11" s="63"/>
      <c r="E11" s="65">
        <v>9190000000</v>
      </c>
      <c r="F11" s="63"/>
      <c r="G11" s="65">
        <v>7246104205</v>
      </c>
      <c r="H11" s="63"/>
      <c r="I11" s="65">
        <v>1943895795</v>
      </c>
      <c r="J11" s="63"/>
      <c r="K11" s="65">
        <v>9190</v>
      </c>
      <c r="L11" s="63"/>
      <c r="M11" s="65">
        <v>9190000000</v>
      </c>
      <c r="N11" s="63"/>
      <c r="O11" s="65">
        <v>7246104205</v>
      </c>
      <c r="P11" s="63"/>
      <c r="Q11" s="65">
        <v>1943895795</v>
      </c>
      <c r="U11" s="83"/>
    </row>
    <row r="12" spans="1:27" ht="25.5" customHeight="1" x14ac:dyDescent="0.55000000000000004">
      <c r="A12" s="2" t="s">
        <v>173</v>
      </c>
      <c r="C12" s="65">
        <v>0</v>
      </c>
      <c r="D12" s="63"/>
      <c r="E12" s="65">
        <v>0</v>
      </c>
      <c r="F12" s="63"/>
      <c r="G12" s="65">
        <v>0</v>
      </c>
      <c r="H12" s="63"/>
      <c r="I12" s="65">
        <v>0</v>
      </c>
      <c r="J12" s="63"/>
      <c r="K12" s="65">
        <v>653000</v>
      </c>
      <c r="L12" s="63"/>
      <c r="M12" s="65">
        <v>8549103381</v>
      </c>
      <c r="N12" s="63"/>
      <c r="O12" s="65">
        <v>6717912993</v>
      </c>
      <c r="P12" s="63"/>
      <c r="Q12" s="65">
        <v>1831190388</v>
      </c>
      <c r="U12" s="83"/>
    </row>
    <row r="13" spans="1:27" ht="24.75" customHeight="1" x14ac:dyDescent="0.55000000000000004">
      <c r="A13" s="2" t="s">
        <v>174</v>
      </c>
      <c r="C13" s="65">
        <v>0</v>
      </c>
      <c r="D13" s="63"/>
      <c r="E13" s="65">
        <v>0</v>
      </c>
      <c r="F13" s="63"/>
      <c r="G13" s="65">
        <v>0</v>
      </c>
      <c r="H13" s="63"/>
      <c r="I13" s="65">
        <v>0</v>
      </c>
      <c r="J13" s="63"/>
      <c r="K13" s="65">
        <v>400000</v>
      </c>
      <c r="L13" s="63"/>
      <c r="M13" s="65">
        <v>6323631565</v>
      </c>
      <c r="N13" s="63"/>
      <c r="O13" s="65">
        <v>4934133750</v>
      </c>
      <c r="P13" s="63"/>
      <c r="Q13" s="65">
        <v>1389497815</v>
      </c>
      <c r="U13" s="83"/>
    </row>
    <row r="14" spans="1:27" ht="24.75" customHeight="1" x14ac:dyDescent="0.55000000000000004">
      <c r="A14" s="2" t="s">
        <v>165</v>
      </c>
      <c r="C14" s="65">
        <v>0</v>
      </c>
      <c r="D14" s="63"/>
      <c r="E14" s="65">
        <v>0</v>
      </c>
      <c r="F14" s="63"/>
      <c r="G14" s="65">
        <v>0</v>
      </c>
      <c r="H14" s="63"/>
      <c r="I14" s="65">
        <v>0</v>
      </c>
      <c r="J14" s="63"/>
      <c r="K14" s="65">
        <v>525253</v>
      </c>
      <c r="L14" s="63"/>
      <c r="M14" s="65">
        <v>3054441523</v>
      </c>
      <c r="N14" s="63"/>
      <c r="O14" s="65">
        <v>1667153888</v>
      </c>
      <c r="P14" s="63"/>
      <c r="Q14" s="65">
        <v>1387287635</v>
      </c>
      <c r="U14" s="83"/>
    </row>
    <row r="15" spans="1:27" ht="25.5" customHeight="1" x14ac:dyDescent="0.55000000000000004">
      <c r="A15" s="2" t="s">
        <v>78</v>
      </c>
      <c r="C15" s="65">
        <v>0</v>
      </c>
      <c r="D15" s="63"/>
      <c r="E15" s="65">
        <v>0</v>
      </c>
      <c r="F15" s="63"/>
      <c r="G15" s="65">
        <v>0</v>
      </c>
      <c r="H15" s="63"/>
      <c r="I15" s="65">
        <v>0</v>
      </c>
      <c r="J15" s="63"/>
      <c r="K15" s="65">
        <v>678726</v>
      </c>
      <c r="L15" s="63"/>
      <c r="M15" s="65">
        <v>2921397244</v>
      </c>
      <c r="N15" s="63"/>
      <c r="O15" s="65">
        <v>1644888320</v>
      </c>
      <c r="P15" s="63"/>
      <c r="Q15" s="65">
        <v>1276508924</v>
      </c>
      <c r="U15" s="83"/>
    </row>
    <row r="16" spans="1:27" ht="25.5" customHeight="1" x14ac:dyDescent="0.55000000000000004">
      <c r="A16" s="2" t="s">
        <v>161</v>
      </c>
      <c r="C16" s="65">
        <v>0</v>
      </c>
      <c r="D16" s="63"/>
      <c r="E16" s="65">
        <v>0</v>
      </c>
      <c r="F16" s="63"/>
      <c r="G16" s="65">
        <v>0</v>
      </c>
      <c r="H16" s="63"/>
      <c r="I16" s="65">
        <v>0</v>
      </c>
      <c r="J16" s="63"/>
      <c r="K16" s="65">
        <v>7173</v>
      </c>
      <c r="L16" s="63"/>
      <c r="M16" s="65">
        <v>4840238457</v>
      </c>
      <c r="N16" s="63"/>
      <c r="O16" s="65">
        <v>4148828387</v>
      </c>
      <c r="P16" s="63"/>
      <c r="Q16" s="65">
        <v>691410070</v>
      </c>
      <c r="U16" s="83"/>
    </row>
    <row r="17" spans="1:21" ht="25.5" customHeight="1" x14ac:dyDescent="0.55000000000000004">
      <c r="A17" s="2" t="s">
        <v>156</v>
      </c>
      <c r="C17" s="65">
        <v>0</v>
      </c>
      <c r="D17" s="63"/>
      <c r="E17" s="65">
        <v>0</v>
      </c>
      <c r="F17" s="63"/>
      <c r="G17" s="65">
        <v>0</v>
      </c>
      <c r="H17" s="63"/>
      <c r="I17" s="65">
        <v>0</v>
      </c>
      <c r="J17" s="63"/>
      <c r="K17" s="65">
        <v>10284</v>
      </c>
      <c r="L17" s="63"/>
      <c r="M17" s="65">
        <v>6669778239</v>
      </c>
      <c r="N17" s="63"/>
      <c r="O17" s="65">
        <v>6063581254</v>
      </c>
      <c r="P17" s="63"/>
      <c r="Q17" s="65">
        <v>606196985</v>
      </c>
      <c r="U17" s="83"/>
    </row>
    <row r="18" spans="1:21" ht="25.5" customHeight="1" x14ac:dyDescent="0.55000000000000004">
      <c r="A18" s="2" t="s">
        <v>197</v>
      </c>
      <c r="C18" s="65">
        <v>0</v>
      </c>
      <c r="D18" s="63"/>
      <c r="E18" s="65">
        <v>0</v>
      </c>
      <c r="F18" s="63"/>
      <c r="G18" s="65">
        <v>0</v>
      </c>
      <c r="H18" s="63"/>
      <c r="I18" s="65">
        <v>0</v>
      </c>
      <c r="J18" s="63"/>
      <c r="K18" s="65">
        <v>5106</v>
      </c>
      <c r="L18" s="63"/>
      <c r="M18" s="65">
        <v>5106000000</v>
      </c>
      <c r="N18" s="63"/>
      <c r="O18" s="65">
        <v>4610327925</v>
      </c>
      <c r="P18" s="63"/>
      <c r="Q18" s="65">
        <v>495672075</v>
      </c>
      <c r="U18" s="83"/>
    </row>
    <row r="19" spans="1:21" ht="25.5" customHeight="1" x14ac:dyDescent="0.55000000000000004">
      <c r="A19" s="2" t="s">
        <v>153</v>
      </c>
      <c r="C19" s="65">
        <v>0</v>
      </c>
      <c r="D19" s="63"/>
      <c r="E19" s="65">
        <v>0</v>
      </c>
      <c r="F19" s="63"/>
      <c r="G19" s="65">
        <v>0</v>
      </c>
      <c r="H19" s="63"/>
      <c r="I19" s="65">
        <v>0</v>
      </c>
      <c r="J19" s="63"/>
      <c r="K19" s="65">
        <v>6636</v>
      </c>
      <c r="L19" s="63"/>
      <c r="M19" s="65">
        <v>4577630680</v>
      </c>
      <c r="N19" s="63"/>
      <c r="O19" s="65">
        <v>4132815190</v>
      </c>
      <c r="P19" s="63"/>
      <c r="Q19" s="65">
        <v>444815490</v>
      </c>
      <c r="U19" s="83"/>
    </row>
    <row r="20" spans="1:21" ht="25.5" customHeight="1" x14ac:dyDescent="0.55000000000000004">
      <c r="A20" s="2" t="s">
        <v>167</v>
      </c>
      <c r="C20" s="65">
        <v>0</v>
      </c>
      <c r="D20" s="63"/>
      <c r="E20" s="65">
        <v>0</v>
      </c>
      <c r="F20" s="63"/>
      <c r="G20" s="65">
        <v>0</v>
      </c>
      <c r="H20" s="63"/>
      <c r="I20" s="65">
        <v>0</v>
      </c>
      <c r="J20" s="63"/>
      <c r="K20" s="65">
        <v>1762649</v>
      </c>
      <c r="L20" s="63"/>
      <c r="M20" s="65">
        <v>1082144725</v>
      </c>
      <c r="N20" s="63"/>
      <c r="O20" s="65">
        <v>725394752</v>
      </c>
      <c r="P20" s="63"/>
      <c r="Q20" s="65">
        <v>356749973</v>
      </c>
      <c r="U20" s="83"/>
    </row>
    <row r="21" spans="1:21" ht="25.5" customHeight="1" x14ac:dyDescent="0.55000000000000004">
      <c r="A21" s="2" t="s">
        <v>171</v>
      </c>
      <c r="C21" s="65">
        <v>0</v>
      </c>
      <c r="D21" s="63"/>
      <c r="E21" s="65">
        <v>0</v>
      </c>
      <c r="F21" s="63"/>
      <c r="G21" s="65">
        <v>0</v>
      </c>
      <c r="H21" s="63"/>
      <c r="I21" s="65">
        <v>0</v>
      </c>
      <c r="J21" s="63"/>
      <c r="K21" s="65">
        <v>5043</v>
      </c>
      <c r="L21" s="63"/>
      <c r="M21" s="65">
        <v>3690302713</v>
      </c>
      <c r="N21" s="63"/>
      <c r="O21" s="65">
        <v>3479543518</v>
      </c>
      <c r="P21" s="63"/>
      <c r="Q21" s="65">
        <v>210759195</v>
      </c>
      <c r="U21" s="83"/>
    </row>
    <row r="22" spans="1:21" ht="25.5" customHeight="1" x14ac:dyDescent="0.55000000000000004">
      <c r="A22" s="2" t="s">
        <v>166</v>
      </c>
      <c r="C22" s="65">
        <v>0</v>
      </c>
      <c r="D22" s="63"/>
      <c r="E22" s="65">
        <v>0</v>
      </c>
      <c r="F22" s="63"/>
      <c r="G22" s="65">
        <v>0</v>
      </c>
      <c r="H22" s="63"/>
      <c r="I22" s="65">
        <v>0</v>
      </c>
      <c r="J22" s="63"/>
      <c r="K22" s="65">
        <v>2420000</v>
      </c>
      <c r="L22" s="63"/>
      <c r="M22" s="65">
        <v>1271429761</v>
      </c>
      <c r="N22" s="63"/>
      <c r="O22" s="65">
        <v>1072898046</v>
      </c>
      <c r="P22" s="63"/>
      <c r="Q22" s="65">
        <v>198531715</v>
      </c>
      <c r="U22" s="83"/>
    </row>
    <row r="23" spans="1:21" ht="25.5" customHeight="1" x14ac:dyDescent="0.55000000000000004">
      <c r="A23" s="2" t="s">
        <v>164</v>
      </c>
      <c r="C23" s="65">
        <v>0</v>
      </c>
      <c r="D23" s="63"/>
      <c r="E23" s="65">
        <v>0</v>
      </c>
      <c r="F23" s="63"/>
      <c r="G23" s="65">
        <v>0</v>
      </c>
      <c r="H23" s="63"/>
      <c r="I23" s="65">
        <v>0</v>
      </c>
      <c r="J23" s="63"/>
      <c r="K23" s="65">
        <v>1300</v>
      </c>
      <c r="L23" s="63"/>
      <c r="M23" s="65">
        <v>1143857641</v>
      </c>
      <c r="N23" s="63"/>
      <c r="O23" s="65">
        <v>981439081</v>
      </c>
      <c r="P23" s="63"/>
      <c r="Q23" s="65">
        <v>162418560</v>
      </c>
      <c r="U23" s="83"/>
    </row>
    <row r="24" spans="1:21" ht="25.5" customHeight="1" x14ac:dyDescent="0.55000000000000004">
      <c r="A24" s="2" t="s">
        <v>196</v>
      </c>
      <c r="C24" s="65">
        <v>0</v>
      </c>
      <c r="D24" s="63"/>
      <c r="E24" s="65">
        <v>0</v>
      </c>
      <c r="F24" s="63"/>
      <c r="G24" s="65">
        <v>0</v>
      </c>
      <c r="H24" s="63"/>
      <c r="I24" s="65">
        <v>0</v>
      </c>
      <c r="J24" s="63"/>
      <c r="K24" s="65">
        <v>2446</v>
      </c>
      <c r="L24" s="63"/>
      <c r="M24" s="65">
        <v>2446000000</v>
      </c>
      <c r="N24" s="63"/>
      <c r="O24" s="65">
        <v>2309442508</v>
      </c>
      <c r="P24" s="63"/>
      <c r="Q24" s="65">
        <v>136557492</v>
      </c>
      <c r="U24" s="83"/>
    </row>
    <row r="25" spans="1:21" ht="25.5" customHeight="1" x14ac:dyDescent="0.55000000000000004">
      <c r="A25" s="2" t="s">
        <v>163</v>
      </c>
      <c r="C25" s="65">
        <v>0</v>
      </c>
      <c r="D25" s="63"/>
      <c r="E25" s="65">
        <v>0</v>
      </c>
      <c r="F25" s="63"/>
      <c r="G25" s="65">
        <v>0</v>
      </c>
      <c r="H25" s="63"/>
      <c r="I25" s="65">
        <v>0</v>
      </c>
      <c r="J25" s="63"/>
      <c r="K25" s="65">
        <v>332301</v>
      </c>
      <c r="L25" s="63"/>
      <c r="M25" s="65">
        <v>935410149</v>
      </c>
      <c r="N25" s="63"/>
      <c r="O25" s="65">
        <v>879321979</v>
      </c>
      <c r="P25" s="63"/>
      <c r="Q25" s="65">
        <v>56088170</v>
      </c>
      <c r="U25" s="83"/>
    </row>
    <row r="26" spans="1:21" ht="25.5" customHeight="1" x14ac:dyDescent="0.55000000000000004">
      <c r="A26" s="2" t="s">
        <v>169</v>
      </c>
      <c r="C26" s="65">
        <v>0</v>
      </c>
      <c r="D26" s="63"/>
      <c r="E26" s="65">
        <v>0</v>
      </c>
      <c r="F26" s="63"/>
      <c r="G26" s="65">
        <v>0</v>
      </c>
      <c r="H26" s="63"/>
      <c r="I26" s="65">
        <v>0</v>
      </c>
      <c r="J26" s="63"/>
      <c r="K26" s="65">
        <v>96</v>
      </c>
      <c r="L26" s="63"/>
      <c r="M26" s="65">
        <v>65162589</v>
      </c>
      <c r="N26" s="63"/>
      <c r="O26" s="65">
        <v>56984870</v>
      </c>
      <c r="P26" s="63"/>
      <c r="Q26" s="65">
        <v>8177719</v>
      </c>
      <c r="U26" s="83"/>
    </row>
    <row r="27" spans="1:21" ht="25.5" customHeight="1" x14ac:dyDescent="0.55000000000000004">
      <c r="A27" s="2" t="s">
        <v>194</v>
      </c>
      <c r="C27" s="65">
        <v>0</v>
      </c>
      <c r="D27" s="63"/>
      <c r="E27" s="65">
        <v>0</v>
      </c>
      <c r="F27" s="63"/>
      <c r="G27" s="65">
        <v>0</v>
      </c>
      <c r="H27" s="63"/>
      <c r="I27" s="65">
        <v>0</v>
      </c>
      <c r="J27" s="63"/>
      <c r="K27" s="65">
        <v>36456</v>
      </c>
      <c r="L27" s="63"/>
      <c r="M27" s="65">
        <v>3006728031</v>
      </c>
      <c r="N27" s="63"/>
      <c r="O27" s="65">
        <v>2999979785</v>
      </c>
      <c r="P27" s="63"/>
      <c r="Q27" s="65">
        <v>6748246</v>
      </c>
      <c r="U27" s="83"/>
    </row>
    <row r="28" spans="1:21" ht="25.5" customHeight="1" x14ac:dyDescent="0.55000000000000004">
      <c r="A28" s="2" t="s">
        <v>13</v>
      </c>
      <c r="C28" s="65">
        <v>0</v>
      </c>
      <c r="D28" s="63"/>
      <c r="E28" s="65">
        <v>0</v>
      </c>
      <c r="F28" s="63"/>
      <c r="G28" s="65">
        <v>0</v>
      </c>
      <c r="H28" s="63"/>
      <c r="I28" s="65">
        <v>0</v>
      </c>
      <c r="J28" s="63"/>
      <c r="K28" s="65">
        <v>586279</v>
      </c>
      <c r="L28" s="63"/>
      <c r="M28" s="65">
        <v>2252465268</v>
      </c>
      <c r="N28" s="63"/>
      <c r="O28" s="65">
        <v>2253068614</v>
      </c>
      <c r="P28" s="63"/>
      <c r="Q28" s="65">
        <v>-603346</v>
      </c>
      <c r="U28" s="83"/>
    </row>
    <row r="29" spans="1:21" ht="25.5" customHeight="1" x14ac:dyDescent="0.55000000000000004">
      <c r="A29" s="2" t="s">
        <v>176</v>
      </c>
      <c r="C29" s="65">
        <v>0</v>
      </c>
      <c r="D29" s="63"/>
      <c r="E29" s="65">
        <v>0</v>
      </c>
      <c r="F29" s="63"/>
      <c r="G29" s="65">
        <v>0</v>
      </c>
      <c r="H29" s="63"/>
      <c r="I29" s="65">
        <v>0</v>
      </c>
      <c r="J29" s="63"/>
      <c r="K29" s="65">
        <v>48452</v>
      </c>
      <c r="L29" s="63"/>
      <c r="M29" s="65">
        <v>65358159</v>
      </c>
      <c r="N29" s="63"/>
      <c r="O29" s="65">
        <v>80048087</v>
      </c>
      <c r="P29" s="63"/>
      <c r="Q29" s="65">
        <v>-14689928</v>
      </c>
      <c r="U29" s="83"/>
    </row>
    <row r="30" spans="1:21" ht="25.5" customHeight="1" x14ac:dyDescent="0.55000000000000004">
      <c r="A30" s="2" t="s">
        <v>168</v>
      </c>
      <c r="C30" s="65">
        <v>0</v>
      </c>
      <c r="D30" s="63"/>
      <c r="E30" s="65">
        <v>0</v>
      </c>
      <c r="F30" s="63"/>
      <c r="G30" s="65">
        <v>0</v>
      </c>
      <c r="H30" s="63"/>
      <c r="I30" s="65">
        <v>0</v>
      </c>
      <c r="J30" s="63"/>
      <c r="K30" s="65">
        <v>13382</v>
      </c>
      <c r="L30" s="63"/>
      <c r="M30" s="65">
        <v>170004382</v>
      </c>
      <c r="N30" s="63"/>
      <c r="O30" s="65">
        <v>213636176</v>
      </c>
      <c r="P30" s="63"/>
      <c r="Q30" s="65">
        <v>-43631794</v>
      </c>
      <c r="U30" s="83"/>
    </row>
    <row r="31" spans="1:21" ht="24.75" thickBot="1" x14ac:dyDescent="0.6">
      <c r="A31" s="117" t="s">
        <v>58</v>
      </c>
      <c r="C31" s="62">
        <f>SUM(C10:C30)</f>
        <v>9190</v>
      </c>
      <c r="D31" s="62"/>
      <c r="E31" s="62">
        <f>SUM(E10:E30)</f>
        <v>9190000000</v>
      </c>
      <c r="F31" s="62"/>
      <c r="G31" s="62">
        <f>SUM(G10:G30)</f>
        <v>7246104205</v>
      </c>
      <c r="H31" s="62"/>
      <c r="I31" s="62">
        <f>SUM(I10:I30)</f>
        <v>1943895795</v>
      </c>
      <c r="J31" s="62"/>
      <c r="K31" s="62">
        <f>SUM(K10:K30)</f>
        <v>7518477</v>
      </c>
      <c r="L31" s="62"/>
      <c r="M31" s="62">
        <f>SUM(M10:M30)</f>
        <v>82066084507</v>
      </c>
      <c r="N31" s="62"/>
      <c r="O31" s="62">
        <f>SUM(O10:O30)</f>
        <v>68891482131</v>
      </c>
      <c r="P31" s="62"/>
      <c r="Q31" s="62">
        <f>SUM(Q10:Q30)</f>
        <v>13174602376</v>
      </c>
    </row>
    <row r="32" spans="1:21" ht="21.75" thickTop="1" x14ac:dyDescent="0.55000000000000004"/>
    <row r="33" spans="1:17" ht="26.25" customHeight="1" x14ac:dyDescent="0.55000000000000004">
      <c r="A33" s="239">
        <v>19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</row>
  </sheetData>
  <sortState xmlns:xlrd2="http://schemas.microsoft.com/office/spreadsheetml/2017/richdata2" ref="A10:Q30">
    <sortCondition descending="1" ref="Q10:Q30"/>
  </sortState>
  <mergeCells count="4">
    <mergeCell ref="A3:Q3"/>
    <mergeCell ref="A4:Q4"/>
    <mergeCell ref="A2:Q2"/>
    <mergeCell ref="A33:Q33"/>
  </mergeCells>
  <printOptions horizontalCentered="1" verticalCentered="1"/>
  <pageMargins left="0.2" right="0.2" top="0.25" bottom="0.25" header="0.3" footer="0.3"/>
  <pageSetup paperSize="9" scale="47" orientation="landscape" r:id="rId1"/>
  <rowBreaks count="3" manualBreakCount="3">
    <brk id="9" max="16383" man="1"/>
    <brk id="14" max="16383" man="1"/>
    <brk id="2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A5" sqref="A5:Y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5" ht="25.5" x14ac:dyDescent="0.25">
      <c r="A2" s="190" t="s">
        <v>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1:25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</row>
    <row r="4" spans="1:25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25" ht="24" x14ac:dyDescent="0.25">
      <c r="A5" s="232" t="s">
        <v>214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</row>
    <row r="6" spans="1:2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21" x14ac:dyDescent="0.25">
      <c r="A7" s="106"/>
      <c r="B7" s="106"/>
      <c r="C7" s="106"/>
      <c r="D7" s="106"/>
      <c r="E7" s="192" t="s">
        <v>38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06"/>
      <c r="Y7" s="108" t="s">
        <v>102</v>
      </c>
    </row>
    <row r="8" spans="1:25" ht="63" x14ac:dyDescent="0.25">
      <c r="A8" s="108" t="s">
        <v>136</v>
      </c>
      <c r="B8" s="106"/>
      <c r="C8" s="108" t="s">
        <v>137</v>
      </c>
      <c r="D8" s="106"/>
      <c r="E8" s="114" t="s">
        <v>16</v>
      </c>
      <c r="F8" s="107"/>
      <c r="G8" s="114" t="s">
        <v>5</v>
      </c>
      <c r="H8" s="107"/>
      <c r="I8" s="114" t="s">
        <v>15</v>
      </c>
      <c r="J8" s="107"/>
      <c r="K8" s="114" t="s">
        <v>138</v>
      </c>
      <c r="L8" s="107"/>
      <c r="M8" s="114" t="s">
        <v>139</v>
      </c>
      <c r="N8" s="107"/>
      <c r="O8" s="114" t="s">
        <v>140</v>
      </c>
      <c r="P8" s="107"/>
      <c r="Q8" s="114" t="s">
        <v>141</v>
      </c>
      <c r="R8" s="107"/>
      <c r="S8" s="114" t="s">
        <v>142</v>
      </c>
      <c r="T8" s="107"/>
      <c r="U8" s="114" t="s">
        <v>143</v>
      </c>
      <c r="V8" s="107"/>
      <c r="W8" s="114" t="s">
        <v>144</v>
      </c>
      <c r="X8" s="106"/>
      <c r="Y8" s="114" t="s">
        <v>144</v>
      </c>
    </row>
    <row r="9" spans="1:25" x14ac:dyDescent="0.25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spans="1:25" ht="15.75" thickBot="1" x14ac:dyDescent="0.3">
      <c r="A10" s="130" t="s">
        <v>58</v>
      </c>
      <c r="C10" s="129"/>
      <c r="E10" s="129"/>
      <c r="G10" s="129"/>
      <c r="I10" s="129"/>
      <c r="K10" s="129"/>
      <c r="M10" s="129"/>
      <c r="O10" s="129"/>
      <c r="Q10" s="129"/>
      <c r="S10" s="129"/>
      <c r="U10" s="129"/>
      <c r="W10" s="129"/>
      <c r="Y10" s="129"/>
    </row>
    <row r="11" spans="1:25" ht="15.75" thickTop="1" x14ac:dyDescent="0.25"/>
    <row r="16" spans="1:25" ht="24" x14ac:dyDescent="0.25">
      <c r="A16" s="198">
        <v>20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2"/>
  <sheetViews>
    <sheetView rightToLeft="1" view="pageBreakPreview" topLeftCell="E6" zoomScale="90" zoomScaleNormal="55" zoomScaleSheetLayoutView="90" workbookViewId="0">
      <selection activeCell="R27" sqref="R2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5" t="s">
        <v>74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2:28" ht="30" x14ac:dyDescent="0.55000000000000004">
      <c r="B3" s="175" t="s">
        <v>36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2:28" ht="30" x14ac:dyDescent="0.55000000000000004">
      <c r="B4" s="175" t="s">
        <v>226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2:28" ht="61.5" customHeight="1" x14ac:dyDescent="0.55000000000000004"/>
    <row r="6" spans="2:28" s="2" customFormat="1" ht="30" x14ac:dyDescent="0.55000000000000004">
      <c r="B6" s="232" t="s">
        <v>215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10"/>
      <c r="AB6" s="10"/>
    </row>
    <row r="7" spans="2:28" s="2" customFormat="1" ht="34.5" customHeight="1" x14ac:dyDescent="0.55000000000000004">
      <c r="B7" s="155"/>
      <c r="C7" s="156"/>
      <c r="D7" s="156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242" t="s">
        <v>1</v>
      </c>
      <c r="C8" s="158"/>
      <c r="D8" s="241" t="s">
        <v>38</v>
      </c>
      <c r="E8" s="241" t="s">
        <v>38</v>
      </c>
      <c r="F8" s="241" t="s">
        <v>38</v>
      </c>
      <c r="G8" s="241" t="s">
        <v>38</v>
      </c>
      <c r="H8" s="241" t="s">
        <v>38</v>
      </c>
      <c r="I8" s="241" t="s">
        <v>38</v>
      </c>
      <c r="J8" s="241" t="s">
        <v>38</v>
      </c>
      <c r="K8" s="158"/>
      <c r="L8" s="241" t="s">
        <v>39</v>
      </c>
      <c r="M8" s="241" t="s">
        <v>39</v>
      </c>
      <c r="N8" s="241" t="s">
        <v>39</v>
      </c>
      <c r="O8" s="241" t="s">
        <v>39</v>
      </c>
      <c r="P8" s="241" t="s">
        <v>39</v>
      </c>
      <c r="Q8" s="241" t="s">
        <v>39</v>
      </c>
      <c r="R8" s="241" t="s">
        <v>39</v>
      </c>
    </row>
    <row r="9" spans="2:28" ht="69" customHeight="1" x14ac:dyDescent="0.55000000000000004">
      <c r="B9" s="242" t="s">
        <v>1</v>
      </c>
      <c r="C9" s="158"/>
      <c r="D9" s="240" t="s">
        <v>5</v>
      </c>
      <c r="E9" s="159"/>
      <c r="F9" s="240" t="s">
        <v>135</v>
      </c>
      <c r="G9" s="159"/>
      <c r="H9" s="240" t="s">
        <v>50</v>
      </c>
      <c r="I9" s="159"/>
      <c r="J9" s="240" t="s">
        <v>51</v>
      </c>
      <c r="K9" s="158"/>
      <c r="L9" s="240" t="s">
        <v>5</v>
      </c>
      <c r="M9" s="159"/>
      <c r="N9" s="240" t="s">
        <v>135</v>
      </c>
      <c r="O9" s="159"/>
      <c r="P9" s="240" t="s">
        <v>50</v>
      </c>
      <c r="Q9" s="159"/>
      <c r="R9" s="240" t="s">
        <v>145</v>
      </c>
    </row>
    <row r="10" spans="2:28" ht="21.75" customHeight="1" x14ac:dyDescent="0.55000000000000004">
      <c r="B10" s="160" t="s">
        <v>175</v>
      </c>
      <c r="C10" s="158"/>
      <c r="D10" s="161">
        <v>158060</v>
      </c>
      <c r="E10" s="162"/>
      <c r="F10" s="161">
        <v>2285021734</v>
      </c>
      <c r="G10" s="162"/>
      <c r="H10" s="161">
        <v>2289910324</v>
      </c>
      <c r="I10" s="162"/>
      <c r="J10" s="161">
        <v>-4888589</v>
      </c>
      <c r="K10" s="162"/>
      <c r="L10" s="161">
        <v>158060</v>
      </c>
      <c r="M10" s="162"/>
      <c r="N10" s="161">
        <v>2285021734</v>
      </c>
      <c r="O10" s="162"/>
      <c r="P10" s="161">
        <v>1992905167</v>
      </c>
      <c r="Q10" s="162"/>
      <c r="R10" s="161">
        <v>292116567</v>
      </c>
    </row>
    <row r="11" spans="2:28" ht="21.75" customHeight="1" x14ac:dyDescent="0.55000000000000004">
      <c r="B11" s="160" t="s">
        <v>156</v>
      </c>
      <c r="C11" s="158"/>
      <c r="D11" s="161">
        <v>20989</v>
      </c>
      <c r="E11" s="162"/>
      <c r="F11" s="161">
        <v>15750811596</v>
      </c>
      <c r="G11" s="162"/>
      <c r="H11" s="161">
        <v>15439504202</v>
      </c>
      <c r="I11" s="162"/>
      <c r="J11" s="161">
        <v>311307394</v>
      </c>
      <c r="K11" s="162"/>
      <c r="L11" s="161">
        <v>20989</v>
      </c>
      <c r="M11" s="162"/>
      <c r="N11" s="161">
        <v>15750811596</v>
      </c>
      <c r="O11" s="162"/>
      <c r="P11" s="161">
        <v>12375389636</v>
      </c>
      <c r="Q11" s="162"/>
      <c r="R11" s="161">
        <v>3375421960</v>
      </c>
    </row>
    <row r="12" spans="2:28" ht="21.75" customHeight="1" x14ac:dyDescent="0.55000000000000004">
      <c r="B12" s="160" t="s">
        <v>171</v>
      </c>
      <c r="C12" s="158"/>
      <c r="D12" s="161">
        <v>2957</v>
      </c>
      <c r="E12" s="162"/>
      <c r="F12" s="161">
        <v>2600183550</v>
      </c>
      <c r="G12" s="162"/>
      <c r="H12" s="161">
        <v>2541430355</v>
      </c>
      <c r="I12" s="162"/>
      <c r="J12" s="161">
        <v>58753195</v>
      </c>
      <c r="K12" s="162"/>
      <c r="L12" s="161">
        <v>2957</v>
      </c>
      <c r="M12" s="162"/>
      <c r="N12" s="161">
        <v>2600183550</v>
      </c>
      <c r="O12" s="162"/>
      <c r="P12" s="161">
        <v>2040255837</v>
      </c>
      <c r="Q12" s="162"/>
      <c r="R12" s="161">
        <v>559927713</v>
      </c>
    </row>
    <row r="13" spans="2:28" ht="21.75" customHeight="1" x14ac:dyDescent="0.55000000000000004">
      <c r="B13" s="160" t="s">
        <v>153</v>
      </c>
      <c r="C13" s="158"/>
      <c r="D13" s="161">
        <v>18965</v>
      </c>
      <c r="E13" s="162"/>
      <c r="F13" s="161">
        <v>15033531519</v>
      </c>
      <c r="G13" s="162"/>
      <c r="H13" s="161">
        <v>14718125515</v>
      </c>
      <c r="I13" s="162"/>
      <c r="J13" s="161">
        <v>315406004</v>
      </c>
      <c r="K13" s="162"/>
      <c r="L13" s="161">
        <v>18965</v>
      </c>
      <c r="M13" s="162"/>
      <c r="N13" s="161">
        <v>15033531519</v>
      </c>
      <c r="O13" s="162"/>
      <c r="P13" s="161">
        <v>11811157341</v>
      </c>
      <c r="Q13" s="162"/>
      <c r="R13" s="161">
        <v>3222374178</v>
      </c>
    </row>
    <row r="14" spans="2:28" ht="21.75" customHeight="1" x14ac:dyDescent="0.55000000000000004">
      <c r="B14" s="160" t="s">
        <v>169</v>
      </c>
      <c r="C14" s="158"/>
      <c r="D14" s="161">
        <v>24198</v>
      </c>
      <c r="E14" s="162"/>
      <c r="F14" s="161">
        <v>18327999068</v>
      </c>
      <c r="G14" s="162"/>
      <c r="H14" s="161">
        <v>17915163809</v>
      </c>
      <c r="I14" s="162"/>
      <c r="J14" s="161">
        <v>412835259</v>
      </c>
      <c r="K14" s="162"/>
      <c r="L14" s="161">
        <v>24198</v>
      </c>
      <c r="M14" s="162"/>
      <c r="N14" s="161">
        <v>18327999068</v>
      </c>
      <c r="O14" s="162"/>
      <c r="P14" s="161">
        <v>14363748698</v>
      </c>
      <c r="Q14" s="162"/>
      <c r="R14" s="161">
        <v>3964250370</v>
      </c>
    </row>
    <row r="15" spans="2:28" ht="21.75" customHeight="1" x14ac:dyDescent="0.55000000000000004">
      <c r="B15" s="160" t="s">
        <v>161</v>
      </c>
      <c r="C15" s="158"/>
      <c r="D15" s="161">
        <v>13464</v>
      </c>
      <c r="E15" s="162"/>
      <c r="F15" s="161">
        <v>9889044226</v>
      </c>
      <c r="G15" s="162"/>
      <c r="H15" s="161">
        <v>9672122562</v>
      </c>
      <c r="I15" s="162"/>
      <c r="J15" s="161">
        <v>216921664</v>
      </c>
      <c r="K15" s="162"/>
      <c r="L15" s="161">
        <v>13464</v>
      </c>
      <c r="M15" s="162"/>
      <c r="N15" s="161">
        <v>9889044226</v>
      </c>
      <c r="O15" s="162"/>
      <c r="P15" s="161">
        <v>7787512259</v>
      </c>
      <c r="Q15" s="162"/>
      <c r="R15" s="161">
        <v>2101531967</v>
      </c>
    </row>
    <row r="16" spans="2:28" ht="21.75" customHeight="1" x14ac:dyDescent="0.55000000000000004">
      <c r="B16" s="160" t="s">
        <v>150</v>
      </c>
      <c r="C16" s="158"/>
      <c r="D16" s="161">
        <v>24675</v>
      </c>
      <c r="E16" s="162"/>
      <c r="F16" s="161">
        <v>17719840594</v>
      </c>
      <c r="G16" s="162"/>
      <c r="H16" s="161">
        <v>17416749740</v>
      </c>
      <c r="I16" s="162"/>
      <c r="J16" s="161">
        <v>303090854</v>
      </c>
      <c r="K16" s="162"/>
      <c r="L16" s="161">
        <v>24675</v>
      </c>
      <c r="M16" s="162"/>
      <c r="N16" s="161">
        <v>17719840594</v>
      </c>
      <c r="O16" s="162"/>
      <c r="P16" s="161">
        <v>14051099026</v>
      </c>
      <c r="Q16" s="162"/>
      <c r="R16" s="161">
        <v>3668741568</v>
      </c>
    </row>
    <row r="17" spans="2:52" ht="21.75" thickBot="1" x14ac:dyDescent="0.6">
      <c r="B17" s="163" t="s">
        <v>64</v>
      </c>
      <c r="C17" s="158"/>
      <c r="D17" s="164">
        <f>SUM(D10:D16)</f>
        <v>263308</v>
      </c>
      <c r="E17" s="162"/>
      <c r="F17" s="164">
        <f>SUM(F10:F16)</f>
        <v>81606432287</v>
      </c>
      <c r="G17" s="162"/>
      <c r="H17" s="164">
        <f>SUM(H10:H16)</f>
        <v>79993006507</v>
      </c>
      <c r="I17" s="162"/>
      <c r="J17" s="164">
        <f>SUM(J10:J16)</f>
        <v>1613425781</v>
      </c>
      <c r="K17" s="162"/>
      <c r="L17" s="164">
        <f>SUM(L10:L16)</f>
        <v>263308</v>
      </c>
      <c r="M17" s="162"/>
      <c r="N17" s="164">
        <f>SUM(N10:N16)</f>
        <v>81606432287</v>
      </c>
      <c r="O17" s="162"/>
      <c r="P17" s="164">
        <f>SUM(P10:P16)</f>
        <v>64422067964</v>
      </c>
      <c r="Q17" s="162"/>
      <c r="R17" s="164">
        <f>SUM(R10:R16)</f>
        <v>17184364323</v>
      </c>
      <c r="AI17" s="21"/>
      <c r="AK17" s="60"/>
      <c r="AL17" s="5"/>
      <c r="AM17" s="60"/>
      <c r="AN17" s="5"/>
      <c r="AO17" s="60"/>
      <c r="AP17" s="5"/>
      <c r="AQ17" s="60"/>
      <c r="AR17" s="5"/>
      <c r="AS17" s="60"/>
      <c r="AT17" s="5"/>
      <c r="AU17" s="60"/>
      <c r="AV17" s="5"/>
      <c r="AW17" s="60"/>
      <c r="AX17" s="5"/>
      <c r="AY17" s="60"/>
    </row>
    <row r="18" spans="2:52" ht="21.75" thickTop="1" x14ac:dyDescent="0.55000000000000004">
      <c r="AI18" s="21"/>
      <c r="AK18" s="60"/>
      <c r="AL18" s="5"/>
      <c r="AM18" s="60"/>
      <c r="AN18" s="5"/>
      <c r="AO18" s="60"/>
      <c r="AP18" s="5"/>
      <c r="AQ18" s="60"/>
      <c r="AR18" s="5"/>
      <c r="AS18" s="60"/>
      <c r="AT18" s="5"/>
      <c r="AU18" s="60"/>
      <c r="AV18" s="5"/>
      <c r="AW18" s="60"/>
      <c r="AX18" s="5"/>
      <c r="AY18" s="60"/>
    </row>
    <row r="19" spans="2:52" ht="30" x14ac:dyDescent="0.75">
      <c r="J19" s="39">
        <v>21</v>
      </c>
      <c r="L19" s="20"/>
      <c r="AI19" s="21"/>
      <c r="AK19" s="60"/>
      <c r="AL19" s="5"/>
      <c r="AM19" s="60"/>
      <c r="AN19" s="5"/>
      <c r="AO19" s="60"/>
      <c r="AP19" s="5"/>
      <c r="AQ19" s="60"/>
      <c r="AR19" s="5"/>
      <c r="AS19" s="60"/>
      <c r="AT19" s="5"/>
      <c r="AU19" s="60"/>
      <c r="AV19" s="5"/>
      <c r="AW19" s="60"/>
      <c r="AX19" s="5"/>
      <c r="AY19" s="60"/>
    </row>
    <row r="20" spans="2:52" x14ac:dyDescent="0.55000000000000004">
      <c r="AI20" s="21"/>
      <c r="AK20" s="60"/>
      <c r="AL20" s="5"/>
      <c r="AM20" s="60"/>
      <c r="AN20" s="5"/>
      <c r="AO20" s="60"/>
      <c r="AP20" s="5"/>
      <c r="AQ20" s="60"/>
      <c r="AR20" s="5"/>
      <c r="AS20" s="60"/>
      <c r="AT20" s="5"/>
      <c r="AU20" s="60"/>
      <c r="AV20" s="5"/>
      <c r="AW20" s="60"/>
      <c r="AX20" s="5"/>
      <c r="AY20" s="60"/>
    </row>
    <row r="21" spans="2:52" x14ac:dyDescent="0.55000000000000004">
      <c r="AI21" s="21"/>
      <c r="AK21" s="60"/>
      <c r="AL21" s="5"/>
      <c r="AM21" s="60"/>
      <c r="AN21" s="5"/>
      <c r="AO21" s="60"/>
      <c r="AP21" s="5"/>
      <c r="AQ21" s="60"/>
      <c r="AR21" s="5"/>
      <c r="AS21" s="60"/>
      <c r="AT21" s="5"/>
      <c r="AU21" s="60"/>
      <c r="AV21" s="5"/>
      <c r="AW21" s="60"/>
      <c r="AX21" s="5"/>
      <c r="AY21" s="60"/>
    </row>
    <row r="22" spans="2:52" x14ac:dyDescent="0.55000000000000004">
      <c r="AJ22" s="21"/>
      <c r="AL22" s="60"/>
      <c r="AM22" s="5"/>
      <c r="AN22" s="60"/>
      <c r="AO22" s="5"/>
      <c r="AP22" s="60"/>
      <c r="AQ22" s="5"/>
      <c r="AR22" s="60"/>
      <c r="AS22" s="5"/>
      <c r="AT22" s="60"/>
      <c r="AU22" s="5"/>
      <c r="AV22" s="60"/>
      <c r="AW22" s="5"/>
      <c r="AX22" s="60"/>
      <c r="AY22" s="5"/>
      <c r="AZ22" s="60"/>
    </row>
    <row r="23" spans="2:52" x14ac:dyDescent="0.55000000000000004">
      <c r="N23" s="169"/>
      <c r="AJ23" s="21"/>
      <c r="AL23" s="60"/>
      <c r="AM23" s="5"/>
      <c r="AN23" s="60"/>
      <c r="AO23" s="5"/>
      <c r="AP23" s="60"/>
      <c r="AQ23" s="5"/>
      <c r="AR23" s="60"/>
      <c r="AS23" s="5"/>
      <c r="AT23" s="60"/>
      <c r="AU23" s="5"/>
      <c r="AV23" s="60"/>
      <c r="AW23" s="5"/>
      <c r="AX23" s="60"/>
      <c r="AY23" s="5"/>
      <c r="AZ23" s="60"/>
    </row>
    <row r="24" spans="2:52" x14ac:dyDescent="0.55000000000000004">
      <c r="N24" s="171"/>
      <c r="AJ24" s="21"/>
      <c r="AL24" s="60"/>
      <c r="AM24" s="5"/>
      <c r="AN24" s="60"/>
      <c r="AO24" s="5"/>
      <c r="AP24" s="60"/>
      <c r="AQ24" s="5"/>
      <c r="AR24" s="60"/>
      <c r="AS24" s="5"/>
      <c r="AT24" s="60"/>
      <c r="AU24" s="5"/>
      <c r="AV24" s="60"/>
      <c r="AW24" s="5"/>
      <c r="AX24" s="60"/>
      <c r="AY24" s="5"/>
      <c r="AZ24" s="60"/>
    </row>
    <row r="25" spans="2:52" x14ac:dyDescent="0.55000000000000004">
      <c r="N25" s="170"/>
      <c r="AJ25" s="21"/>
      <c r="AL25" s="60"/>
      <c r="AM25" s="5"/>
      <c r="AN25" s="60"/>
      <c r="AO25" s="5"/>
      <c r="AP25" s="60"/>
      <c r="AQ25" s="5"/>
      <c r="AR25" s="60"/>
      <c r="AS25" s="5"/>
      <c r="AT25" s="60"/>
      <c r="AU25" s="5"/>
      <c r="AV25" s="60"/>
      <c r="AW25" s="5"/>
      <c r="AX25" s="60"/>
      <c r="AY25" s="5"/>
      <c r="AZ25" s="60"/>
    </row>
    <row r="26" spans="2:52" x14ac:dyDescent="0.55000000000000004">
      <c r="N26" s="170"/>
      <c r="AJ26" s="21"/>
      <c r="AL26" s="60"/>
      <c r="AM26" s="5"/>
      <c r="AN26" s="60"/>
      <c r="AO26" s="5"/>
      <c r="AP26" s="60"/>
      <c r="AQ26" s="5"/>
      <c r="AR26" s="60"/>
      <c r="AS26" s="5"/>
      <c r="AT26" s="60"/>
      <c r="AU26" s="5"/>
      <c r="AV26" s="60"/>
      <c r="AW26" s="5"/>
      <c r="AX26" s="60"/>
      <c r="AY26" s="5"/>
      <c r="AZ26" s="60"/>
    </row>
    <row r="27" spans="2:52" x14ac:dyDescent="0.55000000000000004">
      <c r="N27" s="170"/>
      <c r="AJ27" s="21"/>
      <c r="AL27" s="60"/>
      <c r="AM27" s="5"/>
      <c r="AN27" s="60"/>
      <c r="AO27" s="5"/>
      <c r="AP27" s="60"/>
      <c r="AQ27" s="5"/>
      <c r="AR27" s="60"/>
      <c r="AS27" s="5"/>
      <c r="AT27" s="60"/>
      <c r="AU27" s="5"/>
      <c r="AV27" s="60"/>
      <c r="AW27" s="5"/>
      <c r="AX27" s="60"/>
      <c r="AY27" s="5"/>
      <c r="AZ27" s="60"/>
    </row>
    <row r="28" spans="2:52" x14ac:dyDescent="0.55000000000000004">
      <c r="AJ28" s="21"/>
      <c r="AL28" s="60"/>
      <c r="AM28" s="5"/>
      <c r="AN28" s="60"/>
      <c r="AO28" s="5"/>
      <c r="AP28" s="60"/>
      <c r="AQ28" s="5"/>
      <c r="AR28" s="60"/>
      <c r="AS28" s="5"/>
      <c r="AT28" s="60"/>
      <c r="AU28" s="5"/>
      <c r="AV28" s="60"/>
      <c r="AW28" s="5"/>
      <c r="AX28" s="60"/>
      <c r="AY28" s="5"/>
      <c r="AZ28" s="60"/>
    </row>
    <row r="29" spans="2:52" x14ac:dyDescent="0.55000000000000004">
      <c r="AJ29" s="21"/>
      <c r="AL29" s="60"/>
      <c r="AM29" s="5"/>
      <c r="AN29" s="60"/>
      <c r="AO29" s="5"/>
      <c r="AP29" s="60"/>
      <c r="AQ29" s="5"/>
      <c r="AR29" s="60"/>
      <c r="AS29" s="5"/>
      <c r="AT29" s="60"/>
      <c r="AU29" s="5"/>
      <c r="AV29" s="60"/>
      <c r="AW29" s="5"/>
      <c r="AX29" s="60"/>
      <c r="AY29" s="5"/>
      <c r="AZ29" s="60"/>
    </row>
    <row r="30" spans="2:52" x14ac:dyDescent="0.55000000000000004">
      <c r="AJ30" s="21"/>
      <c r="AL30" s="60"/>
      <c r="AM30" s="5"/>
      <c r="AN30" s="60"/>
      <c r="AO30" s="5"/>
      <c r="AP30" s="60"/>
      <c r="AQ30" s="5"/>
      <c r="AR30" s="60"/>
      <c r="AS30" s="5"/>
      <c r="AT30" s="60"/>
      <c r="AU30" s="5"/>
      <c r="AV30" s="60"/>
      <c r="AW30" s="5"/>
      <c r="AX30" s="60"/>
      <c r="AY30" s="5"/>
      <c r="AZ30" s="60"/>
    </row>
    <row r="31" spans="2:52" x14ac:dyDescent="0.55000000000000004">
      <c r="AJ31" s="21"/>
      <c r="AL31" s="60"/>
      <c r="AM31" s="5"/>
      <c r="AN31" s="60"/>
      <c r="AO31" s="5"/>
      <c r="AP31" s="60"/>
      <c r="AQ31" s="5"/>
      <c r="AR31" s="60"/>
      <c r="AS31" s="5"/>
      <c r="AT31" s="60"/>
      <c r="AU31" s="5"/>
      <c r="AV31" s="60"/>
      <c r="AW31" s="5"/>
      <c r="AX31" s="60"/>
      <c r="AY31" s="5"/>
      <c r="AZ31" s="60"/>
    </row>
    <row r="32" spans="2:52" x14ac:dyDescent="0.55000000000000004">
      <c r="AJ32" s="21"/>
      <c r="AL32" s="60"/>
      <c r="AM32" s="5"/>
      <c r="AN32" s="60"/>
      <c r="AO32" s="5"/>
      <c r="AP32" s="60"/>
      <c r="AQ32" s="5"/>
      <c r="AR32" s="60"/>
      <c r="AS32" s="5"/>
      <c r="AT32" s="60"/>
      <c r="AU32" s="5"/>
      <c r="AV32" s="60"/>
      <c r="AW32" s="5"/>
      <c r="AX32" s="60"/>
      <c r="AY32" s="5"/>
      <c r="AZ32" s="60"/>
    </row>
  </sheetData>
  <sortState xmlns:xlrd2="http://schemas.microsoft.com/office/spreadsheetml/2017/richdata2" ref="B10:R16">
    <sortCondition descending="1" ref="R10:R16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Z6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3"/>
  <sheetViews>
    <sheetView rightToLeft="1" view="pageBreakPreview" topLeftCell="A3" zoomScale="50" zoomScaleNormal="55" zoomScaleSheetLayoutView="50" workbookViewId="0">
      <selection activeCell="AA13" sqref="AA13"/>
    </sheetView>
  </sheetViews>
  <sheetFormatPr defaultColWidth="9.140625" defaultRowHeight="33" x14ac:dyDescent="0.8"/>
  <cols>
    <col min="1" max="1" width="2.5703125" style="38" customWidth="1"/>
    <col min="2" max="2" width="1.28515625" style="38" customWidth="1"/>
    <col min="3" max="3" width="49.42578125" style="38" bestFit="1" customWidth="1"/>
    <col min="4" max="4" width="1.7109375" style="38" customWidth="1"/>
    <col min="5" max="5" width="20.28515625" style="38" customWidth="1"/>
    <col min="6" max="6" width="1.42578125" style="38" customWidth="1"/>
    <col min="7" max="7" width="26.28515625" style="38" bestFit="1" customWidth="1"/>
    <col min="8" max="8" width="2" style="38" customWidth="1"/>
    <col min="9" max="9" width="29.140625" style="38" bestFit="1" customWidth="1"/>
    <col min="10" max="10" width="1.7109375" style="38" customWidth="1"/>
    <col min="11" max="11" width="23.5703125" style="38" customWidth="1"/>
    <col min="12" max="12" width="1.42578125" style="38" customWidth="1"/>
    <col min="13" max="13" width="26.28515625" style="38" bestFit="1" customWidth="1"/>
    <col min="14" max="14" width="1.28515625" style="38" customWidth="1"/>
    <col min="15" max="15" width="24.28515625" style="38" customWidth="1"/>
    <col min="16" max="16" width="1" style="38" customWidth="1"/>
    <col min="17" max="17" width="26.28515625" style="38" bestFit="1" customWidth="1"/>
    <col min="18" max="18" width="1" style="38" customWidth="1"/>
    <col min="19" max="19" width="20.7109375" style="38" customWidth="1"/>
    <col min="20" max="20" width="0.7109375" style="38" customWidth="1"/>
    <col min="21" max="21" width="16.42578125" style="38" bestFit="1" customWidth="1"/>
    <col min="22" max="22" width="1.42578125" style="38" customWidth="1"/>
    <col min="23" max="23" width="26.28515625" style="38" bestFit="1" customWidth="1"/>
    <col min="24" max="24" width="1.28515625" style="38" customWidth="1"/>
    <col min="25" max="25" width="29.140625" style="38" customWidth="1"/>
    <col min="26" max="26" width="1.7109375" style="38" customWidth="1"/>
    <col min="27" max="27" width="24.85546875" style="54" customWidth="1"/>
    <col min="28" max="28" width="1" style="38" customWidth="1"/>
    <col min="29" max="29" width="9.140625" style="38" customWidth="1"/>
    <col min="30" max="16384" width="9.140625" style="38"/>
  </cols>
  <sheetData>
    <row r="2" spans="3:27" ht="46.5" x14ac:dyDescent="0.8">
      <c r="C2" s="181" t="s">
        <v>74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3:27" ht="46.5" x14ac:dyDescent="0.8">
      <c r="C3" s="181" t="s">
        <v>0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3:27" ht="46.5" x14ac:dyDescent="0.8">
      <c r="C4" s="181" t="s">
        <v>226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</row>
    <row r="5" spans="3:27" ht="147" customHeight="1" x14ac:dyDescent="0.8"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3:27" ht="39" x14ac:dyDescent="0.8">
      <c r="C6" s="180" t="s">
        <v>148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8" spans="3:27" s="50" customFormat="1" ht="34.5" customHeight="1" x14ac:dyDescent="0.25">
      <c r="C8" s="189" t="s">
        <v>1</v>
      </c>
      <c r="E8" s="187" t="s">
        <v>224</v>
      </c>
      <c r="F8" s="187" t="s">
        <v>2</v>
      </c>
      <c r="G8" s="187" t="s">
        <v>2</v>
      </c>
      <c r="H8" s="187" t="s">
        <v>2</v>
      </c>
      <c r="I8" s="187" t="s">
        <v>2</v>
      </c>
      <c r="J8" s="182"/>
      <c r="K8" s="187" t="s">
        <v>3</v>
      </c>
      <c r="L8" s="187" t="s">
        <v>3</v>
      </c>
      <c r="M8" s="187" t="s">
        <v>3</v>
      </c>
      <c r="N8" s="187" t="s">
        <v>3</v>
      </c>
      <c r="O8" s="187" t="s">
        <v>3</v>
      </c>
      <c r="P8" s="187" t="s">
        <v>3</v>
      </c>
      <c r="Q8" s="187" t="s">
        <v>3</v>
      </c>
      <c r="R8" s="182"/>
      <c r="S8" s="187" t="s">
        <v>227</v>
      </c>
      <c r="T8" s="187" t="s">
        <v>4</v>
      </c>
      <c r="U8" s="187" t="s">
        <v>4</v>
      </c>
      <c r="V8" s="187" t="s">
        <v>4</v>
      </c>
      <c r="W8" s="187" t="s">
        <v>4</v>
      </c>
      <c r="X8" s="187" t="s">
        <v>4</v>
      </c>
      <c r="Y8" s="187" t="s">
        <v>4</v>
      </c>
      <c r="Z8" s="187" t="s">
        <v>4</v>
      </c>
      <c r="AA8" s="187" t="s">
        <v>4</v>
      </c>
    </row>
    <row r="9" spans="3:27" s="50" customFormat="1" ht="44.25" customHeight="1" x14ac:dyDescent="0.25">
      <c r="C9" s="189" t="s">
        <v>1</v>
      </c>
      <c r="D9" s="182"/>
      <c r="E9" s="185" t="s">
        <v>5</v>
      </c>
      <c r="F9" s="183"/>
      <c r="G9" s="185" t="s">
        <v>6</v>
      </c>
      <c r="H9" s="51"/>
      <c r="I9" s="185" t="s">
        <v>7</v>
      </c>
      <c r="J9" s="182"/>
      <c r="K9" s="185" t="s">
        <v>8</v>
      </c>
      <c r="L9" s="185" t="s">
        <v>8</v>
      </c>
      <c r="M9" s="185" t="s">
        <v>8</v>
      </c>
      <c r="N9" s="51"/>
      <c r="O9" s="185" t="s">
        <v>9</v>
      </c>
      <c r="P9" s="185" t="s">
        <v>9</v>
      </c>
      <c r="Q9" s="185" t="s">
        <v>9</v>
      </c>
      <c r="R9" s="182"/>
      <c r="S9" s="185" t="s">
        <v>5</v>
      </c>
      <c r="T9" s="183"/>
      <c r="U9" s="185" t="s">
        <v>10</v>
      </c>
      <c r="V9" s="183"/>
      <c r="W9" s="185" t="s">
        <v>6</v>
      </c>
      <c r="X9" s="183"/>
      <c r="Y9" s="185" t="s">
        <v>7</v>
      </c>
      <c r="Z9" s="182"/>
      <c r="AA9" s="185" t="s">
        <v>11</v>
      </c>
    </row>
    <row r="10" spans="3:27" s="50" customFormat="1" ht="54" customHeight="1" x14ac:dyDescent="0.25">
      <c r="C10" s="189" t="s">
        <v>1</v>
      </c>
      <c r="D10" s="182"/>
      <c r="E10" s="186" t="s">
        <v>5</v>
      </c>
      <c r="F10" s="184"/>
      <c r="G10" s="186" t="s">
        <v>6</v>
      </c>
      <c r="H10" s="52"/>
      <c r="I10" s="186" t="s">
        <v>7</v>
      </c>
      <c r="J10" s="182"/>
      <c r="K10" s="186" t="s">
        <v>5</v>
      </c>
      <c r="L10" s="85"/>
      <c r="M10" s="186" t="s">
        <v>6</v>
      </c>
      <c r="N10" s="52"/>
      <c r="O10" s="186" t="s">
        <v>5</v>
      </c>
      <c r="P10" s="52"/>
      <c r="Q10" s="186" t="s">
        <v>12</v>
      </c>
      <c r="R10" s="182"/>
      <c r="S10" s="186" t="s">
        <v>5</v>
      </c>
      <c r="T10" s="184"/>
      <c r="U10" s="186" t="s">
        <v>10</v>
      </c>
      <c r="V10" s="184"/>
      <c r="W10" s="186" t="s">
        <v>6</v>
      </c>
      <c r="X10" s="184"/>
      <c r="Y10" s="186" t="s">
        <v>7</v>
      </c>
      <c r="Z10" s="182"/>
      <c r="AA10" s="186" t="s">
        <v>11</v>
      </c>
    </row>
    <row r="11" spans="3:27" x14ac:dyDescent="0.8">
      <c r="C11" s="53"/>
      <c r="E11" s="95"/>
      <c r="F11" s="96"/>
      <c r="G11" s="95"/>
      <c r="H11" s="96"/>
      <c r="I11" s="95"/>
      <c r="J11" s="96"/>
      <c r="K11" s="95"/>
      <c r="L11" s="80"/>
      <c r="M11" s="95"/>
      <c r="N11" s="96"/>
      <c r="O11" s="95"/>
      <c r="P11" s="96"/>
      <c r="Q11" s="95"/>
      <c r="R11" s="96"/>
      <c r="S11" s="95"/>
      <c r="T11" s="96"/>
      <c r="U11" s="95"/>
      <c r="V11" s="80"/>
      <c r="W11" s="95"/>
      <c r="X11" s="96"/>
      <c r="Y11" s="95"/>
      <c r="Z11" s="96"/>
      <c r="AA11" s="80"/>
    </row>
    <row r="12" spans="3:27" ht="33.75" thickBot="1" x14ac:dyDescent="0.85">
      <c r="C12" s="38" t="s">
        <v>64</v>
      </c>
      <c r="E12" s="97"/>
      <c r="F12" s="95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5"/>
      <c r="AA12" s="152"/>
    </row>
    <row r="13" spans="3:27" ht="63.75" customHeight="1" thickTop="1" x14ac:dyDescent="0.8">
      <c r="L13"/>
      <c r="V13"/>
    </row>
    <row r="14" spans="3:27" ht="30.75" customHeight="1" x14ac:dyDescent="0.8">
      <c r="C14" s="188">
        <v>2</v>
      </c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</row>
    <row r="15" spans="3:27" x14ac:dyDescent="0.8">
      <c r="L15"/>
      <c r="V15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</sheetData>
  <sortState xmlns:xlrd2="http://schemas.microsoft.com/office/spreadsheetml/2017/richdata2" ref="C11:Y11">
    <sortCondition descending="1" ref="Y11"/>
  </sortState>
  <mergeCells count="31">
    <mergeCell ref="C14:AA14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</row>
    <row r="2" spans="1:49" ht="25.5" x14ac:dyDescent="0.25">
      <c r="A2" s="190" t="s">
        <v>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</row>
    <row r="3" spans="1:49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</row>
    <row r="4" spans="1:49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</row>
    <row r="5" spans="1:49" ht="18.75" x14ac:dyDescent="0.3">
      <c r="A5" s="193" t="s">
        <v>198</v>
      </c>
      <c r="B5" s="194"/>
      <c r="C5" s="194"/>
      <c r="D5" s="194"/>
      <c r="E5" s="194"/>
      <c r="F5" s="194"/>
      <c r="G5" s="194"/>
      <c r="H5" s="194"/>
      <c r="I5" s="194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</row>
    <row r="6" spans="1:49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x14ac:dyDescent="0.25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4" x14ac:dyDescent="0.25">
      <c r="A8" s="191" t="s">
        <v>80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</row>
    <row r="9" spans="1:49" ht="21" x14ac:dyDescent="0.25">
      <c r="A9" s="106"/>
      <c r="B9" s="106"/>
      <c r="C9" s="106"/>
      <c r="D9" s="106"/>
      <c r="E9" s="106"/>
      <c r="F9" s="106"/>
      <c r="G9" s="106"/>
      <c r="H9" s="106"/>
      <c r="I9" s="192" t="s">
        <v>224</v>
      </c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06"/>
      <c r="AC9" s="192" t="s">
        <v>227</v>
      </c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06"/>
      <c r="AU9" s="106"/>
      <c r="AV9" s="106"/>
      <c r="AW9" s="106"/>
    </row>
    <row r="10" spans="1:49" x14ac:dyDescent="0.25">
      <c r="A10" s="106"/>
      <c r="B10" s="106"/>
      <c r="C10" s="106"/>
      <c r="D10" s="106"/>
      <c r="E10" s="106"/>
      <c r="F10" s="106"/>
      <c r="G10" s="106"/>
      <c r="H10" s="106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6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6"/>
      <c r="AU10" s="106"/>
      <c r="AV10" s="106"/>
      <c r="AW10" s="106"/>
    </row>
    <row r="11" spans="1:49" ht="21" x14ac:dyDescent="0.25">
      <c r="A11" s="192" t="s">
        <v>81</v>
      </c>
      <c r="B11" s="192"/>
      <c r="C11" s="192"/>
      <c r="D11" s="192"/>
      <c r="E11" s="192"/>
      <c r="F11" s="192"/>
      <c r="G11" s="192"/>
      <c r="H11" s="106"/>
      <c r="I11" s="192" t="s">
        <v>14</v>
      </c>
      <c r="J11" s="192"/>
      <c r="K11" s="192"/>
      <c r="L11" s="106"/>
      <c r="M11" s="192" t="s">
        <v>15</v>
      </c>
      <c r="N11" s="192"/>
      <c r="O11" s="192"/>
      <c r="P11" s="106"/>
      <c r="Q11" s="192" t="s">
        <v>16</v>
      </c>
      <c r="R11" s="192"/>
      <c r="S11" s="192"/>
      <c r="T11" s="192"/>
      <c r="U11" s="192"/>
      <c r="V11" s="106"/>
      <c r="W11" s="192" t="s">
        <v>82</v>
      </c>
      <c r="X11" s="192"/>
      <c r="Y11" s="192"/>
      <c r="Z11" s="192"/>
      <c r="AA11" s="192"/>
      <c r="AB11" s="106"/>
      <c r="AC11" s="192" t="s">
        <v>14</v>
      </c>
      <c r="AD11" s="192"/>
      <c r="AE11" s="192"/>
      <c r="AF11" s="192"/>
      <c r="AG11" s="192"/>
      <c r="AH11" s="106"/>
      <c r="AI11" s="192" t="s">
        <v>15</v>
      </c>
      <c r="AJ11" s="192"/>
      <c r="AK11" s="192"/>
      <c r="AL11" s="106"/>
      <c r="AM11" s="192" t="s">
        <v>16</v>
      </c>
      <c r="AN11" s="192"/>
      <c r="AO11" s="192"/>
      <c r="AP11" s="106"/>
      <c r="AQ11" s="192" t="s">
        <v>82</v>
      </c>
      <c r="AR11" s="192"/>
      <c r="AS11" s="192"/>
      <c r="AT11" s="106"/>
      <c r="AU11" s="106"/>
      <c r="AV11" s="106"/>
      <c r="AW11" s="106"/>
    </row>
    <row r="12" spans="1:49" ht="24" x14ac:dyDescent="0.25">
      <c r="A12" s="191" t="s">
        <v>83</v>
      </c>
      <c r="B12" s="195"/>
      <c r="C12" s="195"/>
      <c r="D12" s="195"/>
      <c r="E12" s="195"/>
      <c r="F12" s="195"/>
      <c r="G12" s="195"/>
      <c r="H12" s="191"/>
      <c r="I12" s="195"/>
      <c r="J12" s="195"/>
      <c r="K12" s="195"/>
      <c r="L12" s="191"/>
      <c r="M12" s="195"/>
      <c r="N12" s="195"/>
      <c r="O12" s="195"/>
      <c r="P12" s="191"/>
      <c r="Q12" s="195"/>
      <c r="R12" s="195"/>
      <c r="S12" s="195"/>
      <c r="T12" s="195"/>
      <c r="U12" s="195"/>
      <c r="V12" s="191"/>
      <c r="W12" s="195"/>
      <c r="X12" s="195"/>
      <c r="Y12" s="195"/>
      <c r="Z12" s="195"/>
      <c r="AA12" s="195"/>
      <c r="AB12" s="191"/>
      <c r="AC12" s="195"/>
      <c r="AD12" s="195"/>
      <c r="AE12" s="195"/>
      <c r="AF12" s="195"/>
      <c r="AG12" s="195"/>
      <c r="AH12" s="191"/>
      <c r="AI12" s="195"/>
      <c r="AJ12" s="195"/>
      <c r="AK12" s="195"/>
      <c r="AL12" s="191"/>
      <c r="AM12" s="195"/>
      <c r="AN12" s="195"/>
      <c r="AO12" s="195"/>
      <c r="AP12" s="191"/>
      <c r="AQ12" s="195"/>
      <c r="AR12" s="195"/>
      <c r="AS12" s="195"/>
      <c r="AT12" s="191"/>
      <c r="AU12" s="191"/>
      <c r="AV12" s="191"/>
      <c r="AW12" s="191"/>
    </row>
    <row r="13" spans="1:49" ht="21" x14ac:dyDescent="0.25">
      <c r="A13" s="106"/>
      <c r="B13" s="106"/>
      <c r="C13" s="192" t="str">
        <f>I9</f>
        <v>1404/09/30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06"/>
      <c r="Y13" s="192" t="s">
        <v>227</v>
      </c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06"/>
    </row>
    <row r="14" spans="1:49" ht="21" x14ac:dyDescent="0.25">
      <c r="A14" s="108" t="s">
        <v>81</v>
      </c>
      <c r="B14" s="106"/>
      <c r="C14" s="109" t="s">
        <v>84</v>
      </c>
      <c r="D14" s="107"/>
      <c r="E14" s="109" t="s">
        <v>85</v>
      </c>
      <c r="F14" s="107"/>
      <c r="G14" s="196" t="s">
        <v>86</v>
      </c>
      <c r="H14" s="196"/>
      <c r="I14" s="196"/>
      <c r="J14" s="107"/>
      <c r="K14" s="196" t="s">
        <v>87</v>
      </c>
      <c r="L14" s="196"/>
      <c r="M14" s="196"/>
      <c r="N14" s="107"/>
      <c r="O14" s="196" t="s">
        <v>15</v>
      </c>
      <c r="P14" s="196"/>
      <c r="Q14" s="196"/>
      <c r="R14" s="107"/>
      <c r="S14" s="196" t="s">
        <v>16</v>
      </c>
      <c r="T14" s="196"/>
      <c r="U14" s="196"/>
      <c r="V14" s="196"/>
      <c r="W14" s="196"/>
      <c r="X14" s="106"/>
      <c r="Y14" s="196" t="s">
        <v>84</v>
      </c>
      <c r="Z14" s="196"/>
      <c r="AA14" s="196"/>
      <c r="AB14" s="196"/>
      <c r="AC14" s="196"/>
      <c r="AD14" s="107"/>
      <c r="AE14" s="196" t="s">
        <v>85</v>
      </c>
      <c r="AF14" s="196"/>
      <c r="AG14" s="196"/>
      <c r="AH14" s="196"/>
      <c r="AI14" s="196"/>
      <c r="AJ14" s="107"/>
      <c r="AK14" s="196" t="s">
        <v>86</v>
      </c>
      <c r="AL14" s="196"/>
      <c r="AM14" s="196"/>
      <c r="AN14" s="107"/>
      <c r="AO14" s="196" t="s">
        <v>87</v>
      </c>
      <c r="AP14" s="196"/>
      <c r="AQ14" s="196"/>
      <c r="AR14" s="107"/>
      <c r="AS14" s="196" t="s">
        <v>15</v>
      </c>
      <c r="AT14" s="196"/>
      <c r="AU14" s="107"/>
      <c r="AV14" s="109" t="s">
        <v>16</v>
      </c>
      <c r="AW14" s="106"/>
    </row>
    <row r="15" spans="1:49" ht="24" x14ac:dyDescent="0.25">
      <c r="A15" s="191" t="s">
        <v>88</v>
      </c>
      <c r="B15" s="191"/>
      <c r="C15" s="195"/>
      <c r="D15" s="191"/>
      <c r="E15" s="195"/>
      <c r="F15" s="191"/>
      <c r="G15" s="195"/>
      <c r="H15" s="195"/>
      <c r="I15" s="195"/>
      <c r="J15" s="191"/>
      <c r="K15" s="195"/>
      <c r="L15" s="195"/>
      <c r="M15" s="195"/>
      <c r="N15" s="191"/>
      <c r="O15" s="195"/>
      <c r="P15" s="195"/>
      <c r="Q15" s="195"/>
      <c r="R15" s="191"/>
      <c r="S15" s="195"/>
      <c r="T15" s="195"/>
      <c r="U15" s="195"/>
      <c r="V15" s="195"/>
      <c r="W15" s="195"/>
      <c r="X15" s="191"/>
      <c r="Y15" s="195"/>
      <c r="Z15" s="195"/>
      <c r="AA15" s="195"/>
      <c r="AB15" s="195"/>
      <c r="AC15" s="195"/>
      <c r="AD15" s="191"/>
      <c r="AE15" s="195"/>
      <c r="AF15" s="195"/>
      <c r="AG15" s="195"/>
      <c r="AH15" s="195"/>
      <c r="AI15" s="195"/>
      <c r="AJ15" s="191"/>
      <c r="AK15" s="195"/>
      <c r="AL15" s="195"/>
      <c r="AM15" s="195"/>
      <c r="AN15" s="191"/>
      <c r="AO15" s="195"/>
      <c r="AP15" s="195"/>
      <c r="AQ15" s="195"/>
      <c r="AR15" s="191"/>
      <c r="AS15" s="195"/>
      <c r="AT15" s="195"/>
      <c r="AU15" s="191"/>
      <c r="AV15" s="195"/>
      <c r="AW15" s="191"/>
    </row>
    <row r="16" spans="1:49" ht="21" x14ac:dyDescent="0.25">
      <c r="A16" s="106"/>
      <c r="B16" s="106"/>
      <c r="C16" s="192" t="str">
        <f>I9</f>
        <v>1404/09/30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06"/>
      <c r="O16" s="192" t="s">
        <v>227</v>
      </c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1" x14ac:dyDescent="0.25">
      <c r="A17" s="108" t="s">
        <v>81</v>
      </c>
      <c r="B17" s="106"/>
      <c r="C17" s="109" t="s">
        <v>85</v>
      </c>
      <c r="D17" s="107"/>
      <c r="E17" s="109" t="s">
        <v>87</v>
      </c>
      <c r="F17" s="107"/>
      <c r="G17" s="196" t="s">
        <v>15</v>
      </c>
      <c r="H17" s="196"/>
      <c r="I17" s="196"/>
      <c r="J17" s="107"/>
      <c r="K17" s="196" t="s">
        <v>16</v>
      </c>
      <c r="L17" s="196"/>
      <c r="M17" s="196"/>
      <c r="N17" s="106"/>
      <c r="O17" s="196" t="s">
        <v>85</v>
      </c>
      <c r="P17" s="196"/>
      <c r="Q17" s="196"/>
      <c r="R17" s="196"/>
      <c r="S17" s="196"/>
      <c r="T17" s="107"/>
      <c r="U17" s="196" t="s">
        <v>87</v>
      </c>
      <c r="V17" s="196"/>
      <c r="W17" s="196"/>
      <c r="X17" s="196"/>
      <c r="Y17" s="196"/>
      <c r="Z17" s="107"/>
      <c r="AA17" s="196" t="s">
        <v>15</v>
      </c>
      <c r="AB17" s="196"/>
      <c r="AC17" s="196"/>
      <c r="AD17" s="196"/>
      <c r="AE17" s="196"/>
      <c r="AF17" s="107"/>
      <c r="AG17" s="196" t="s">
        <v>16</v>
      </c>
      <c r="AH17" s="196"/>
      <c r="AI17" s="19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x14ac:dyDescent="0.25">
      <c r="A18" s="107"/>
      <c r="B18" s="106"/>
      <c r="C18" s="107"/>
      <c r="D18" s="106"/>
      <c r="E18" s="107"/>
      <c r="F18" s="106"/>
      <c r="G18" s="107"/>
      <c r="H18" s="107"/>
      <c r="I18" s="107"/>
      <c r="J18" s="106"/>
      <c r="K18" s="107"/>
      <c r="L18" s="107"/>
      <c r="M18" s="107"/>
      <c r="N18" s="106"/>
      <c r="O18" s="107"/>
      <c r="P18" s="107"/>
      <c r="Q18" s="107"/>
      <c r="R18" s="107"/>
      <c r="S18" s="107"/>
      <c r="T18" s="106"/>
      <c r="U18" s="107"/>
      <c r="V18" s="107"/>
      <c r="W18" s="107"/>
      <c r="X18" s="107"/>
      <c r="Y18" s="107"/>
      <c r="Z18" s="106"/>
      <c r="AA18" s="107"/>
      <c r="AB18" s="107"/>
      <c r="AC18" s="107"/>
      <c r="AD18" s="107"/>
      <c r="AE18" s="107"/>
      <c r="AF18" s="106"/>
      <c r="AG18" s="107"/>
      <c r="AH18" s="107"/>
      <c r="AI18" s="107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x14ac:dyDescent="0.25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34.5" x14ac:dyDescent="0.25">
      <c r="A20" s="197">
        <v>3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</row>
    <row r="21" spans="1:49" x14ac:dyDescent="0.25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zoomScale="80" zoomScaleNormal="100" zoomScaleSheetLayoutView="80" workbookViewId="0">
      <selection activeCell="B13" sqref="B13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90" t="s">
        <v>74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</row>
    <row r="2" spans="1:26" ht="25.5" x14ac:dyDescent="0.25">
      <c r="A2" s="190" t="s">
        <v>79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</row>
    <row r="3" spans="1:26" ht="25.5" x14ac:dyDescent="0.25">
      <c r="A3" s="190" t="s">
        <v>226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</row>
    <row r="4" spans="1:26" x14ac:dyDescent="0.2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24" x14ac:dyDescent="0.25">
      <c r="A5" s="125" t="s">
        <v>199</v>
      </c>
      <c r="B5" s="124" t="s">
        <v>89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21" x14ac:dyDescent="0.25">
      <c r="A6" s="106"/>
      <c r="B6" s="106"/>
      <c r="C6" s="106"/>
      <c r="D6" s="106"/>
      <c r="E6" s="192"/>
      <c r="F6" s="192"/>
      <c r="G6" s="192"/>
      <c r="H6" s="192"/>
      <c r="I6" s="106"/>
      <c r="J6" s="192" t="s">
        <v>3</v>
      </c>
      <c r="K6" s="192"/>
      <c r="L6" s="192"/>
      <c r="M6" s="192"/>
      <c r="N6" s="192"/>
      <c r="O6" s="192"/>
      <c r="P6" s="192"/>
      <c r="Q6" s="106"/>
      <c r="R6" s="192" t="s">
        <v>227</v>
      </c>
      <c r="S6" s="192"/>
      <c r="T6" s="192"/>
      <c r="U6" s="192"/>
      <c r="V6" s="192"/>
      <c r="W6" s="192"/>
      <c r="X6" s="192"/>
      <c r="Y6" s="192"/>
      <c r="Z6" s="192"/>
    </row>
    <row r="7" spans="1:26" ht="21" x14ac:dyDescent="0.25">
      <c r="A7" s="106"/>
      <c r="B7" s="106"/>
      <c r="C7" s="106"/>
      <c r="D7" s="106"/>
      <c r="E7" s="107"/>
      <c r="F7" s="107"/>
      <c r="G7" s="107"/>
      <c r="H7" s="107"/>
      <c r="I7" s="106"/>
      <c r="J7" s="196" t="s">
        <v>90</v>
      </c>
      <c r="K7" s="196"/>
      <c r="L7" s="196"/>
      <c r="M7" s="107"/>
      <c r="N7" s="196" t="s">
        <v>91</v>
      </c>
      <c r="O7" s="196"/>
      <c r="P7" s="196"/>
      <c r="Q7" s="106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21" x14ac:dyDescent="0.25">
      <c r="A8" s="192" t="s">
        <v>92</v>
      </c>
      <c r="B8" s="192"/>
      <c r="C8" s="106"/>
      <c r="D8" s="108" t="s">
        <v>93</v>
      </c>
      <c r="E8" s="106"/>
      <c r="F8" s="108" t="s">
        <v>6</v>
      </c>
      <c r="G8" s="106"/>
      <c r="H8" s="108" t="s">
        <v>7</v>
      </c>
      <c r="I8" s="106"/>
      <c r="J8" s="109" t="s">
        <v>5</v>
      </c>
      <c r="K8" s="107"/>
      <c r="L8" s="109" t="s">
        <v>6</v>
      </c>
      <c r="M8" s="106"/>
      <c r="N8" s="109" t="s">
        <v>5</v>
      </c>
      <c r="O8" s="107"/>
      <c r="P8" s="109" t="s">
        <v>12</v>
      </c>
      <c r="Q8" s="106"/>
      <c r="R8" s="108" t="s">
        <v>5</v>
      </c>
      <c r="S8" s="106"/>
      <c r="T8" s="108" t="s">
        <v>94</v>
      </c>
      <c r="U8" s="106"/>
      <c r="V8" s="133" t="s">
        <v>6</v>
      </c>
      <c r="W8" s="106"/>
      <c r="X8" s="133" t="s">
        <v>7</v>
      </c>
      <c r="Y8" s="106"/>
      <c r="Z8" s="108" t="s">
        <v>95</v>
      </c>
    </row>
    <row r="9" spans="1:26" ht="21" x14ac:dyDescent="0.55000000000000004">
      <c r="A9" s="132"/>
      <c r="B9" s="57" t="s">
        <v>175</v>
      </c>
      <c r="C9" s="57"/>
      <c r="D9" s="57">
        <v>158060</v>
      </c>
      <c r="E9" s="57"/>
      <c r="F9" s="57">
        <v>2038240264</v>
      </c>
      <c r="G9" s="57"/>
      <c r="H9" s="57">
        <v>2289910324.7020001</v>
      </c>
      <c r="I9" s="57"/>
      <c r="J9" s="57">
        <v>0</v>
      </c>
      <c r="K9" s="57"/>
      <c r="L9" s="57">
        <v>0</v>
      </c>
      <c r="M9" s="57"/>
      <c r="N9" s="57">
        <v>0</v>
      </c>
      <c r="O9" s="57"/>
      <c r="P9" s="57">
        <v>0</v>
      </c>
      <c r="Q9" s="57"/>
      <c r="R9" s="57">
        <v>158060</v>
      </c>
      <c r="S9" s="57"/>
      <c r="T9" s="57">
        <v>14490</v>
      </c>
      <c r="U9" s="57"/>
      <c r="V9" s="57">
        <v>2038240264</v>
      </c>
      <c r="W9" s="57"/>
      <c r="X9" s="57">
        <v>2285021734.3800001</v>
      </c>
      <c r="Y9" s="106"/>
      <c r="Z9" s="147">
        <f>X9/'سرمایه گذاری ها'!$O$17</f>
        <v>1.496528037814771E-2</v>
      </c>
    </row>
    <row r="10" spans="1:26" ht="21.75" thickBot="1" x14ac:dyDescent="0.6">
      <c r="A10" s="199" t="s">
        <v>64</v>
      </c>
      <c r="B10" s="199"/>
      <c r="C10" s="127"/>
      <c r="D10" s="148">
        <f>SUM(D9:D9)</f>
        <v>158060</v>
      </c>
      <c r="E10" s="148"/>
      <c r="F10" s="148">
        <f>SUM(F9:F9)</f>
        <v>2038240264</v>
      </c>
      <c r="G10" s="148"/>
      <c r="H10" s="148">
        <f>SUM(H9:H9)</f>
        <v>2289910324.7020001</v>
      </c>
      <c r="I10" s="148"/>
      <c r="J10" s="148">
        <f>SUM(J9:J9)</f>
        <v>0</v>
      </c>
      <c r="K10" s="148"/>
      <c r="L10" s="148">
        <f>SUM(L9:L9)</f>
        <v>0</v>
      </c>
      <c r="M10" s="148"/>
      <c r="N10" s="148">
        <f>SUM(N9:N9)</f>
        <v>0</v>
      </c>
      <c r="O10" s="148"/>
      <c r="P10" s="148">
        <f>SUM(P9:P9)</f>
        <v>0</v>
      </c>
      <c r="Q10" s="148"/>
      <c r="R10" s="148">
        <f>SUM(R9:R9)</f>
        <v>158060</v>
      </c>
      <c r="S10" s="148"/>
      <c r="T10" s="148"/>
      <c r="U10" s="148"/>
      <c r="V10" s="148">
        <f>SUM(V9:V9)</f>
        <v>2038240264</v>
      </c>
      <c r="W10" s="148"/>
      <c r="X10" s="148">
        <f>SUM(X9:X9)</f>
        <v>2285021734.3800001</v>
      </c>
      <c r="Y10" s="127"/>
      <c r="Z10" s="150">
        <f>SUM(Z9:Z9)</f>
        <v>1.496528037814771E-2</v>
      </c>
    </row>
    <row r="11" spans="1:26" ht="15.75" thickTop="1" x14ac:dyDescent="0.2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x14ac:dyDescent="0.2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x14ac:dyDescent="0.25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x14ac:dyDescent="0.2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x14ac:dyDescent="0.2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</row>
    <row r="16" spans="1:26" ht="27" customHeight="1" x14ac:dyDescent="0.25">
      <c r="A16" s="198">
        <v>4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4"/>
  <sheetViews>
    <sheetView rightToLeft="1" view="pageBreakPreview" zoomScale="70" zoomScaleNormal="70" zoomScaleSheetLayoutView="70" workbookViewId="0">
      <selection activeCell="R23" sqref="R23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2" t="s">
        <v>74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</row>
    <row r="3" spans="2:38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2:38" ht="39" x14ac:dyDescent="0.6">
      <c r="B4" s="202" t="s">
        <v>226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</row>
    <row r="5" spans="2:38" ht="39" x14ac:dyDescent="0.6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2:38" ht="39" x14ac:dyDescent="0.6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0" t="s">
        <v>149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3" t="s">
        <v>18</v>
      </c>
      <c r="C10" s="173" t="s">
        <v>18</v>
      </c>
      <c r="D10" s="173" t="s">
        <v>18</v>
      </c>
      <c r="E10" s="173" t="s">
        <v>18</v>
      </c>
      <c r="F10" s="173" t="s">
        <v>18</v>
      </c>
      <c r="G10" s="173" t="s">
        <v>18</v>
      </c>
      <c r="H10" s="173" t="s">
        <v>18</v>
      </c>
      <c r="I10" s="173" t="s">
        <v>18</v>
      </c>
      <c r="J10" s="173" t="s">
        <v>18</v>
      </c>
      <c r="K10" s="173" t="s">
        <v>18</v>
      </c>
      <c r="L10" s="173"/>
      <c r="M10" s="173"/>
      <c r="N10" s="173" t="s">
        <v>18</v>
      </c>
      <c r="P10" s="173" t="s">
        <v>224</v>
      </c>
      <c r="Q10" s="173" t="s">
        <v>2</v>
      </c>
      <c r="R10" s="173" t="s">
        <v>2</v>
      </c>
      <c r="S10" s="173" t="s">
        <v>2</v>
      </c>
      <c r="T10" s="173" t="s">
        <v>2</v>
      </c>
      <c r="V10" s="203" t="s">
        <v>3</v>
      </c>
      <c r="W10" s="173" t="s">
        <v>3</v>
      </c>
      <c r="X10" s="173" t="s">
        <v>3</v>
      </c>
      <c r="Y10" s="173" t="s">
        <v>3</v>
      </c>
      <c r="Z10" s="173" t="s">
        <v>3</v>
      </c>
      <c r="AA10" s="173" t="s">
        <v>3</v>
      </c>
      <c r="AB10" s="173" t="s">
        <v>3</v>
      </c>
      <c r="AD10" s="173" t="s">
        <v>227</v>
      </c>
      <c r="AE10" s="173" t="s">
        <v>4</v>
      </c>
      <c r="AF10" s="173" t="s">
        <v>4</v>
      </c>
      <c r="AG10" s="173" t="s">
        <v>4</v>
      </c>
      <c r="AH10" s="173" t="s">
        <v>4</v>
      </c>
      <c r="AI10" s="173" t="s">
        <v>4</v>
      </c>
      <c r="AJ10" s="173" t="s">
        <v>4</v>
      </c>
      <c r="AK10" s="173" t="s">
        <v>4</v>
      </c>
      <c r="AL10" s="173" t="s">
        <v>4</v>
      </c>
    </row>
    <row r="11" spans="2:38" s="13" customFormat="1" ht="45.75" customHeight="1" x14ac:dyDescent="0.6">
      <c r="B11" s="176" t="s">
        <v>19</v>
      </c>
      <c r="C11" s="15"/>
      <c r="D11" s="176" t="s">
        <v>20</v>
      </c>
      <c r="E11" s="15"/>
      <c r="F11" s="176" t="s">
        <v>21</v>
      </c>
      <c r="G11" s="15"/>
      <c r="H11" s="176" t="s">
        <v>22</v>
      </c>
      <c r="I11" s="15"/>
      <c r="J11" s="176" t="s">
        <v>69</v>
      </c>
      <c r="K11" s="15"/>
      <c r="L11" s="176" t="s">
        <v>24</v>
      </c>
      <c r="M11" s="101"/>
      <c r="N11" s="176" t="s">
        <v>17</v>
      </c>
      <c r="P11" s="176" t="s">
        <v>5</v>
      </c>
      <c r="Q11" s="15"/>
      <c r="R11" s="176" t="s">
        <v>6</v>
      </c>
      <c r="S11" s="15"/>
      <c r="T11" s="176" t="s">
        <v>7</v>
      </c>
      <c r="V11" s="206" t="s">
        <v>8</v>
      </c>
      <c r="W11" s="176" t="s">
        <v>8</v>
      </c>
      <c r="X11" s="176" t="s">
        <v>8</v>
      </c>
      <c r="Z11" s="176" t="s">
        <v>9</v>
      </c>
      <c r="AA11" s="176" t="s">
        <v>9</v>
      </c>
      <c r="AB11" s="176" t="s">
        <v>9</v>
      </c>
      <c r="AD11" s="176" t="s">
        <v>5</v>
      </c>
      <c r="AE11" s="15"/>
      <c r="AF11" s="176" t="s">
        <v>25</v>
      </c>
      <c r="AG11" s="15"/>
      <c r="AH11" s="176" t="s">
        <v>6</v>
      </c>
      <c r="AI11" s="15"/>
      <c r="AJ11" s="176" t="s">
        <v>7</v>
      </c>
      <c r="AK11" s="15"/>
      <c r="AL11" s="176" t="s">
        <v>11</v>
      </c>
    </row>
    <row r="12" spans="2:38" s="13" customFormat="1" ht="45.75" customHeight="1" x14ac:dyDescent="0.6">
      <c r="B12" s="177" t="s">
        <v>19</v>
      </c>
      <c r="C12" s="16"/>
      <c r="D12" s="177" t="s">
        <v>20</v>
      </c>
      <c r="E12" s="16"/>
      <c r="F12" s="177" t="s">
        <v>21</v>
      </c>
      <c r="G12" s="16"/>
      <c r="H12" s="177" t="s">
        <v>22</v>
      </c>
      <c r="I12" s="16"/>
      <c r="J12" s="177" t="s">
        <v>23</v>
      </c>
      <c r="K12" s="16"/>
      <c r="L12" s="177"/>
      <c r="M12" s="102"/>
      <c r="N12" s="177" t="s">
        <v>17</v>
      </c>
      <c r="P12" s="177" t="s">
        <v>5</v>
      </c>
      <c r="Q12" s="16"/>
      <c r="R12" s="177" t="s">
        <v>6</v>
      </c>
      <c r="S12" s="16"/>
      <c r="T12" s="177" t="s">
        <v>7</v>
      </c>
      <c r="V12" s="205" t="s">
        <v>5</v>
      </c>
      <c r="W12" s="16"/>
      <c r="X12" s="177" t="s">
        <v>6</v>
      </c>
      <c r="Z12" s="177" t="s">
        <v>5</v>
      </c>
      <c r="AA12" s="16"/>
      <c r="AB12" s="177" t="s">
        <v>12</v>
      </c>
      <c r="AD12" s="177" t="s">
        <v>5</v>
      </c>
      <c r="AE12" s="16"/>
      <c r="AF12" s="177" t="s">
        <v>25</v>
      </c>
      <c r="AG12" s="16"/>
      <c r="AH12" s="177" t="s">
        <v>6</v>
      </c>
      <c r="AI12" s="16"/>
      <c r="AJ12" s="177"/>
      <c r="AK12" s="16"/>
      <c r="AL12" s="177" t="s">
        <v>11</v>
      </c>
    </row>
    <row r="13" spans="2:38" ht="21.75" x14ac:dyDescent="0.6">
      <c r="B13" s="3" t="s">
        <v>169</v>
      </c>
      <c r="C13" s="12"/>
      <c r="D13" s="98" t="s">
        <v>73</v>
      </c>
      <c r="E13" s="98"/>
      <c r="F13" s="98" t="s">
        <v>73</v>
      </c>
      <c r="G13" s="98"/>
      <c r="H13" s="65" t="s">
        <v>154</v>
      </c>
      <c r="I13" s="65"/>
      <c r="J13" s="65" t="s">
        <v>170</v>
      </c>
      <c r="K13" s="65"/>
      <c r="L13" s="65">
        <v>0</v>
      </c>
      <c r="M13" s="65"/>
      <c r="N13" s="65">
        <v>0</v>
      </c>
      <c r="O13" s="65"/>
      <c r="P13" s="65">
        <v>24198</v>
      </c>
      <c r="Q13" s="93"/>
      <c r="R13" s="65">
        <v>14101084237</v>
      </c>
      <c r="S13" s="65"/>
      <c r="T13" s="65">
        <v>17915163809</v>
      </c>
      <c r="U13" s="65"/>
      <c r="V13" s="65">
        <v>0</v>
      </c>
      <c r="W13" s="65"/>
      <c r="X13" s="65">
        <v>0</v>
      </c>
      <c r="Y13" s="65"/>
      <c r="Z13" s="65">
        <v>0</v>
      </c>
      <c r="AA13" s="65"/>
      <c r="AB13" s="65">
        <v>0</v>
      </c>
      <c r="AC13" s="93"/>
      <c r="AD13" s="65">
        <v>24198</v>
      </c>
      <c r="AE13" s="65"/>
      <c r="AF13" s="65">
        <v>757830</v>
      </c>
      <c r="AG13" s="65"/>
      <c r="AH13" s="65">
        <v>14101084237</v>
      </c>
      <c r="AI13" s="93"/>
      <c r="AJ13" s="65">
        <v>18327999068</v>
      </c>
      <c r="AK13" s="93"/>
      <c r="AL13" s="94">
        <f>AJ13/'سرمایه گذاری ها'!$O$17</f>
        <v>0.12003546430050561</v>
      </c>
    </row>
    <row r="14" spans="2:38" ht="21.75" x14ac:dyDescent="0.6">
      <c r="B14" s="3" t="s">
        <v>150</v>
      </c>
      <c r="C14" s="12"/>
      <c r="D14" s="98" t="s">
        <v>73</v>
      </c>
      <c r="E14" s="98"/>
      <c r="F14" s="98" t="s">
        <v>73</v>
      </c>
      <c r="G14" s="98"/>
      <c r="H14" s="65" t="s">
        <v>151</v>
      </c>
      <c r="I14" s="65"/>
      <c r="J14" s="65" t="s">
        <v>152</v>
      </c>
      <c r="K14" s="65"/>
      <c r="L14" s="65">
        <v>0</v>
      </c>
      <c r="M14" s="65"/>
      <c r="N14" s="65">
        <v>0</v>
      </c>
      <c r="O14" s="65"/>
      <c r="P14" s="65">
        <v>24675</v>
      </c>
      <c r="Q14" s="93"/>
      <c r="R14" s="65">
        <v>12914410721</v>
      </c>
      <c r="S14" s="65"/>
      <c r="T14" s="65">
        <v>17416749740</v>
      </c>
      <c r="U14" s="65"/>
      <c r="V14" s="65">
        <v>0</v>
      </c>
      <c r="W14" s="65"/>
      <c r="X14" s="65">
        <v>0</v>
      </c>
      <c r="Y14" s="65"/>
      <c r="Z14" s="65">
        <v>0</v>
      </c>
      <c r="AA14" s="65"/>
      <c r="AB14" s="65">
        <v>0</v>
      </c>
      <c r="AC14" s="93"/>
      <c r="AD14" s="65">
        <v>24675</v>
      </c>
      <c r="AE14" s="65"/>
      <c r="AF14" s="65">
        <v>718520</v>
      </c>
      <c r="AG14" s="65"/>
      <c r="AH14" s="65">
        <v>12914410721</v>
      </c>
      <c r="AI14" s="93"/>
      <c r="AJ14" s="65">
        <v>17719840594</v>
      </c>
      <c r="AK14" s="93"/>
      <c r="AL14" s="94">
        <f>AJ14/'سرمایه گذاری ها'!$O$17</f>
        <v>0.11605245532478316</v>
      </c>
    </row>
    <row r="15" spans="2:38" ht="21.75" x14ac:dyDescent="0.6">
      <c r="B15" s="3" t="s">
        <v>156</v>
      </c>
      <c r="C15" s="12"/>
      <c r="D15" s="98" t="s">
        <v>73</v>
      </c>
      <c r="E15" s="98"/>
      <c r="F15" s="98" t="s">
        <v>73</v>
      </c>
      <c r="G15" s="98"/>
      <c r="H15" s="65" t="s">
        <v>157</v>
      </c>
      <c r="I15" s="65"/>
      <c r="J15" s="65" t="s">
        <v>158</v>
      </c>
      <c r="K15" s="65"/>
      <c r="L15" s="65">
        <v>0</v>
      </c>
      <c r="M15" s="65"/>
      <c r="N15" s="65">
        <v>0</v>
      </c>
      <c r="O15" s="65"/>
      <c r="P15" s="65">
        <v>20989</v>
      </c>
      <c r="Q15" s="93"/>
      <c r="R15" s="65">
        <v>12040351150</v>
      </c>
      <c r="S15" s="65"/>
      <c r="T15" s="65">
        <v>15439504202</v>
      </c>
      <c r="U15" s="65"/>
      <c r="V15" s="65">
        <v>0</v>
      </c>
      <c r="W15" s="65"/>
      <c r="X15" s="65">
        <v>0</v>
      </c>
      <c r="Y15" s="65"/>
      <c r="Z15" s="65">
        <v>0</v>
      </c>
      <c r="AA15" s="65"/>
      <c r="AB15" s="65">
        <v>0</v>
      </c>
      <c r="AC15" s="93"/>
      <c r="AD15" s="65">
        <v>20989</v>
      </c>
      <c r="AE15" s="65"/>
      <c r="AF15" s="65">
        <v>750840</v>
      </c>
      <c r="AG15" s="65"/>
      <c r="AH15" s="65">
        <v>12040351150</v>
      </c>
      <c r="AI15" s="93"/>
      <c r="AJ15" s="65">
        <v>15750811596</v>
      </c>
      <c r="AK15" s="93"/>
      <c r="AL15" s="94">
        <f>AJ15/'سرمایه گذاری ها'!$O$17</f>
        <v>0.10315670445098736</v>
      </c>
    </row>
    <row r="16" spans="2:38" ht="21.75" x14ac:dyDescent="0.6">
      <c r="B16" s="3" t="s">
        <v>153</v>
      </c>
      <c r="C16" s="12"/>
      <c r="D16" s="98" t="s">
        <v>73</v>
      </c>
      <c r="E16" s="98"/>
      <c r="F16" s="98" t="s">
        <v>73</v>
      </c>
      <c r="G16" s="98"/>
      <c r="H16" s="65" t="s">
        <v>154</v>
      </c>
      <c r="I16" s="65"/>
      <c r="J16" s="65" t="s">
        <v>155</v>
      </c>
      <c r="K16" s="65"/>
      <c r="L16" s="65">
        <v>0</v>
      </c>
      <c r="M16" s="65"/>
      <c r="N16" s="65">
        <v>0</v>
      </c>
      <c r="O16" s="65"/>
      <c r="P16" s="65">
        <v>18965</v>
      </c>
      <c r="Q16" s="93"/>
      <c r="R16" s="65">
        <v>10513750689</v>
      </c>
      <c r="S16" s="65"/>
      <c r="T16" s="65">
        <v>14718125515</v>
      </c>
      <c r="U16" s="65"/>
      <c r="V16" s="65">
        <v>0</v>
      </c>
      <c r="W16" s="65"/>
      <c r="X16" s="65">
        <v>0</v>
      </c>
      <c r="Y16" s="65"/>
      <c r="Z16" s="65">
        <v>0</v>
      </c>
      <c r="AA16" s="65"/>
      <c r="AB16" s="65">
        <v>0</v>
      </c>
      <c r="AC16" s="93"/>
      <c r="AD16" s="65">
        <v>18965</v>
      </c>
      <c r="AE16" s="65"/>
      <c r="AF16" s="65">
        <v>793130</v>
      </c>
      <c r="AG16" s="65"/>
      <c r="AH16" s="65">
        <v>10513750689</v>
      </c>
      <c r="AI16" s="93"/>
      <c r="AJ16" s="65">
        <v>15033531519</v>
      </c>
      <c r="AK16" s="93"/>
      <c r="AL16" s="94">
        <f>AJ16/'سرمایه گذاری ها'!$O$17</f>
        <v>9.8459025956092461E-2</v>
      </c>
    </row>
    <row r="17" spans="1:81" ht="21.75" x14ac:dyDescent="0.6">
      <c r="B17" s="3" t="s">
        <v>161</v>
      </c>
      <c r="C17" s="12"/>
      <c r="D17" s="98" t="s">
        <v>73</v>
      </c>
      <c r="E17" s="98"/>
      <c r="F17" s="98" t="s">
        <v>73</v>
      </c>
      <c r="G17" s="98"/>
      <c r="H17" s="65" t="s">
        <v>154</v>
      </c>
      <c r="I17" s="65"/>
      <c r="J17" s="65" t="s">
        <v>162</v>
      </c>
      <c r="K17" s="65"/>
      <c r="L17" s="65">
        <v>0</v>
      </c>
      <c r="M17" s="65"/>
      <c r="N17" s="65">
        <v>0</v>
      </c>
      <c r="O17" s="65"/>
      <c r="P17" s="65">
        <v>13464</v>
      </c>
      <c r="Q17" s="93"/>
      <c r="R17" s="65">
        <v>7453236478</v>
      </c>
      <c r="S17" s="65"/>
      <c r="T17" s="65">
        <v>9672122562</v>
      </c>
      <c r="U17" s="65"/>
      <c r="V17" s="65">
        <v>0</v>
      </c>
      <c r="W17" s="65"/>
      <c r="X17" s="65">
        <v>0</v>
      </c>
      <c r="Y17" s="65"/>
      <c r="Z17" s="65">
        <v>0</v>
      </c>
      <c r="AA17" s="65"/>
      <c r="AB17" s="65">
        <v>0</v>
      </c>
      <c r="AC17" s="93"/>
      <c r="AD17" s="65">
        <v>13464</v>
      </c>
      <c r="AE17" s="65"/>
      <c r="AF17" s="65">
        <v>734880</v>
      </c>
      <c r="AG17" s="65"/>
      <c r="AH17" s="65">
        <v>7453236478</v>
      </c>
      <c r="AI17" s="93"/>
      <c r="AJ17" s="65">
        <v>9889044226</v>
      </c>
      <c r="AK17" s="93"/>
      <c r="AL17" s="94">
        <f>AJ17/'سرمایه گذاری ها'!$O$17</f>
        <v>6.4766263395804324E-2</v>
      </c>
    </row>
    <row r="18" spans="1:81" ht="21.75" x14ac:dyDescent="0.6">
      <c r="B18" s="3" t="s">
        <v>171</v>
      </c>
      <c r="C18" s="12"/>
      <c r="D18" s="98" t="s">
        <v>73</v>
      </c>
      <c r="E18" s="98"/>
      <c r="F18" s="98" t="s">
        <v>73</v>
      </c>
      <c r="G18" s="98"/>
      <c r="H18" s="65" t="s">
        <v>157</v>
      </c>
      <c r="I18" s="65"/>
      <c r="J18" s="65" t="s">
        <v>172</v>
      </c>
      <c r="K18" s="65"/>
      <c r="L18" s="65">
        <v>0</v>
      </c>
      <c r="M18" s="65"/>
      <c r="N18" s="65">
        <v>0</v>
      </c>
      <c r="O18" s="65"/>
      <c r="P18" s="65">
        <v>2957</v>
      </c>
      <c r="Q18" s="93"/>
      <c r="R18" s="65">
        <v>2013156123</v>
      </c>
      <c r="S18" s="65"/>
      <c r="T18" s="65">
        <v>2541430355</v>
      </c>
      <c r="U18" s="65"/>
      <c r="V18" s="65">
        <v>0</v>
      </c>
      <c r="W18" s="65"/>
      <c r="X18" s="65">
        <v>0</v>
      </c>
      <c r="Y18" s="65"/>
      <c r="Z18" s="65">
        <v>0</v>
      </c>
      <c r="AA18" s="65"/>
      <c r="AB18" s="65">
        <v>0</v>
      </c>
      <c r="AC18" s="93"/>
      <c r="AD18" s="65">
        <v>2957</v>
      </c>
      <c r="AE18" s="65"/>
      <c r="AF18" s="65">
        <v>879810</v>
      </c>
      <c r="AG18" s="65"/>
      <c r="AH18" s="65">
        <v>2013156123</v>
      </c>
      <c r="AI18" s="93"/>
      <c r="AJ18" s="65">
        <v>2600183550</v>
      </c>
      <c r="AK18" s="93"/>
      <c r="AL18" s="94">
        <f>AJ18/'سرمایه گذاری ها'!$O$17</f>
        <v>1.7029367937699578E-2</v>
      </c>
    </row>
    <row r="19" spans="1:81" ht="21.75" x14ac:dyDescent="0.6">
      <c r="B19" s="3" t="s">
        <v>159</v>
      </c>
      <c r="C19" s="12"/>
      <c r="D19" s="98" t="s">
        <v>73</v>
      </c>
      <c r="E19" s="98"/>
      <c r="F19" s="98" t="s">
        <v>73</v>
      </c>
      <c r="G19" s="98"/>
      <c r="H19" s="65" t="s">
        <v>160</v>
      </c>
      <c r="I19" s="65"/>
      <c r="J19" s="65" t="s">
        <v>225</v>
      </c>
      <c r="K19" s="65"/>
      <c r="L19" s="65">
        <v>0</v>
      </c>
      <c r="M19" s="65"/>
      <c r="N19" s="65">
        <v>0</v>
      </c>
      <c r="O19" s="65"/>
      <c r="P19" s="65">
        <v>9190</v>
      </c>
      <c r="Q19" s="93"/>
      <c r="R19" s="65">
        <v>6514062055</v>
      </c>
      <c r="S19" s="65"/>
      <c r="T19" s="65">
        <v>9049799694</v>
      </c>
      <c r="U19" s="65"/>
      <c r="V19" s="65">
        <v>0</v>
      </c>
      <c r="W19" s="65"/>
      <c r="X19" s="65">
        <v>0</v>
      </c>
      <c r="Y19" s="65"/>
      <c r="Z19" s="65">
        <v>9190</v>
      </c>
      <c r="AA19" s="65"/>
      <c r="AB19" s="65">
        <v>9190000000</v>
      </c>
      <c r="AC19" s="93"/>
      <c r="AD19" s="65">
        <v>0</v>
      </c>
      <c r="AE19" s="65"/>
      <c r="AF19" s="65">
        <v>0</v>
      </c>
      <c r="AG19" s="65"/>
      <c r="AH19" s="65">
        <v>0</v>
      </c>
      <c r="AI19" s="93"/>
      <c r="AJ19" s="65">
        <v>0</v>
      </c>
      <c r="AK19" s="93"/>
      <c r="AL19" s="94">
        <f>AJ19/'سرمایه گذاری ها'!$O$17</f>
        <v>0</v>
      </c>
    </row>
    <row r="20" spans="1:81" ht="27" thickBot="1" x14ac:dyDescent="0.65">
      <c r="B20" s="201" t="s">
        <v>64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"/>
      <c r="P20" s="46">
        <f>SUM(P13:P19)</f>
        <v>114438</v>
      </c>
      <c r="Q20" s="19"/>
      <c r="R20" s="46">
        <f>SUM(R13:R19)</f>
        <v>65550051453</v>
      </c>
      <c r="S20" s="19"/>
      <c r="T20" s="46">
        <f>SUM(T13:T19)</f>
        <v>86752895877</v>
      </c>
      <c r="U20" s="19"/>
      <c r="V20" s="46">
        <f>SUM(V13:V19)</f>
        <v>0</v>
      </c>
      <c r="W20" s="19"/>
      <c r="X20" s="46">
        <f>SUM(X13:X19)</f>
        <v>0</v>
      </c>
      <c r="Y20" s="19"/>
      <c r="Z20" s="46">
        <f>SUM(Z13:Z19)</f>
        <v>9190</v>
      </c>
      <c r="AA20" s="19"/>
      <c r="AB20" s="46">
        <f>SUM(AB13:AB19)</f>
        <v>9190000000</v>
      </c>
      <c r="AC20" s="19"/>
      <c r="AD20" s="46">
        <f>SUM(AD13:AD19)</f>
        <v>105248</v>
      </c>
      <c r="AE20" s="47"/>
      <c r="AF20" s="46"/>
      <c r="AG20" s="19"/>
      <c r="AH20" s="46">
        <f>SUM(AH13:AH19)</f>
        <v>59035989398</v>
      </c>
      <c r="AI20" s="19"/>
      <c r="AJ20" s="46">
        <f>SUM(AJ13:AJ19)</f>
        <v>79321410553</v>
      </c>
      <c r="AK20" s="19"/>
      <c r="AL20" s="55">
        <f>SUM(AL13:AL19)</f>
        <v>0.51949928136587253</v>
      </c>
    </row>
    <row r="21" spans="1:81" ht="21" customHeight="1" thickTop="1" x14ac:dyDescent="0.6">
      <c r="V21"/>
      <c r="W21"/>
    </row>
    <row r="22" spans="1:81" x14ac:dyDescent="0.6">
      <c r="V22"/>
      <c r="W22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customHeight="1" x14ac:dyDescent="0.6">
      <c r="A27" s="204">
        <v>5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x14ac:dyDescent="0.6">
      <c r="V34"/>
      <c r="W34"/>
    </row>
  </sheetData>
  <sortState xmlns:xlrd2="http://schemas.microsoft.com/office/spreadsheetml/2017/richdata2" ref="B13:AJ19">
    <sortCondition descending="1" ref="AJ13:AJ19"/>
  </sortState>
  <mergeCells count="31">
    <mergeCell ref="A27:AN27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0:N2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6"/>
  <sheetViews>
    <sheetView rightToLeft="1" view="pageBreakPreview" zoomScale="50" zoomScaleNormal="70" zoomScaleSheetLayoutView="50" workbookViewId="0">
      <selection activeCell="B15" sqref="B1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7" t="s">
        <v>74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2:28" ht="35.25" x14ac:dyDescent="0.6">
      <c r="B3" s="207" t="s">
        <v>0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2:28" ht="35.25" x14ac:dyDescent="0.6">
      <c r="B4" s="207" t="s">
        <v>226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28" ht="138.75" customHeight="1" x14ac:dyDescent="0.6"/>
    <row r="6" spans="2:28" s="2" customFormat="1" ht="30" x14ac:dyDescent="0.55000000000000004">
      <c r="B6" s="11" t="s">
        <v>200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0" t="s">
        <v>68</v>
      </c>
      <c r="D8" s="173" t="s">
        <v>227</v>
      </c>
      <c r="E8" s="173" t="s">
        <v>4</v>
      </c>
      <c r="F8" s="173" t="s">
        <v>4</v>
      </c>
      <c r="G8" s="173" t="s">
        <v>4</v>
      </c>
      <c r="H8" s="173" t="s">
        <v>4</v>
      </c>
      <c r="I8" s="173" t="s">
        <v>4</v>
      </c>
      <c r="J8" s="173" t="s">
        <v>4</v>
      </c>
      <c r="K8" s="173" t="s">
        <v>4</v>
      </c>
      <c r="L8" s="173" t="s">
        <v>4</v>
      </c>
      <c r="M8" s="173" t="s">
        <v>4</v>
      </c>
      <c r="N8" s="173" t="s">
        <v>4</v>
      </c>
    </row>
    <row r="9" spans="2:28" ht="30" x14ac:dyDescent="0.6">
      <c r="B9" s="210" t="s">
        <v>1</v>
      </c>
      <c r="D9" s="209" t="s">
        <v>5</v>
      </c>
      <c r="E9" s="17"/>
      <c r="F9" s="209" t="s">
        <v>26</v>
      </c>
      <c r="G9" s="17"/>
      <c r="H9" s="209" t="s">
        <v>27</v>
      </c>
      <c r="I9" s="17"/>
      <c r="J9" s="209" t="s">
        <v>28</v>
      </c>
      <c r="K9" s="17"/>
      <c r="L9" s="208" t="s">
        <v>29</v>
      </c>
      <c r="M9" s="17"/>
      <c r="N9" s="209" t="s">
        <v>30</v>
      </c>
    </row>
    <row r="10" spans="2:28" ht="30" x14ac:dyDescent="0.6">
      <c r="B10" s="79"/>
      <c r="D10" s="77"/>
      <c r="E10" s="78"/>
      <c r="F10" s="77"/>
      <c r="G10" s="78"/>
      <c r="H10" s="77"/>
      <c r="J10" s="66"/>
      <c r="L10" s="76"/>
      <c r="N10" s="10"/>
    </row>
    <row r="11" spans="2:28" ht="32.25" thickBot="1" x14ac:dyDescent="0.9">
      <c r="B11" s="56" t="s">
        <v>64</v>
      </c>
      <c r="D11" s="149"/>
      <c r="E11" s="68"/>
      <c r="F11" s="67"/>
      <c r="G11" s="68"/>
      <c r="H11" s="67"/>
      <c r="I11" s="69"/>
      <c r="J11" s="90"/>
      <c r="K11" s="69"/>
      <c r="L11" s="149"/>
      <c r="M11" s="69"/>
      <c r="N11" s="70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2:14" ht="30" x14ac:dyDescent="0.6">
      <c r="B17" s="172">
        <v>6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</row>
    <row r="18" spans="2:14" x14ac:dyDescent="0.6"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x14ac:dyDescent="0.6"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2">
    <mergeCell ref="B17:N17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21"/>
  <sheetViews>
    <sheetView rightToLeft="1" view="pageBreakPreview" topLeftCell="A4" zoomScaleNormal="100" zoomScaleSheetLayoutView="100" workbookViewId="0">
      <selection activeCell="D19" sqref="D19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9.85546875" style="2" bestFit="1" customWidth="1"/>
    <col min="5" max="5" width="1" style="2" customWidth="1"/>
    <col min="6" max="6" width="19.85546875" style="2" bestFit="1" customWidth="1"/>
    <col min="7" max="7" width="1" style="2" customWidth="1"/>
    <col min="8" max="8" width="17.7109375" style="2" bestFit="1" customWidth="1"/>
    <col min="9" max="9" width="1" style="2" customWidth="1"/>
    <col min="10" max="10" width="19.8554687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3" t="s">
        <v>74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2:20" ht="30" x14ac:dyDescent="0.55000000000000004"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2:20" ht="30" x14ac:dyDescent="0.55000000000000004">
      <c r="B4" s="173" t="s">
        <v>226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201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4" t="s">
        <v>32</v>
      </c>
      <c r="D8" s="175" t="s">
        <v>224</v>
      </c>
      <c r="F8" s="175" t="s">
        <v>3</v>
      </c>
      <c r="G8" s="175" t="s">
        <v>3</v>
      </c>
      <c r="H8" s="175" t="s">
        <v>3</v>
      </c>
      <c r="J8" s="175" t="s">
        <v>227</v>
      </c>
      <c r="K8" s="175" t="s">
        <v>4</v>
      </c>
      <c r="L8" s="175" t="s">
        <v>4</v>
      </c>
    </row>
    <row r="9" spans="2:20" s="4" customFormat="1" x14ac:dyDescent="0.55000000000000004">
      <c r="B9" s="213" t="s">
        <v>32</v>
      </c>
      <c r="D9" s="208" t="s">
        <v>33</v>
      </c>
      <c r="F9" s="208" t="s">
        <v>34</v>
      </c>
      <c r="G9" s="26"/>
      <c r="H9" s="208" t="s">
        <v>35</v>
      </c>
      <c r="J9" s="208" t="s">
        <v>33</v>
      </c>
      <c r="K9" s="26"/>
      <c r="L9" s="212" t="s">
        <v>31</v>
      </c>
    </row>
    <row r="10" spans="2:20" s="4" customFormat="1" x14ac:dyDescent="0.55000000000000004">
      <c r="B10" s="3" t="s">
        <v>178</v>
      </c>
      <c r="C10" s="89"/>
      <c r="D10" s="89">
        <v>13678271890</v>
      </c>
      <c r="E10" s="89">
        <v>0</v>
      </c>
      <c r="F10" s="89">
        <v>322018042</v>
      </c>
      <c r="G10" s="89">
        <v>0</v>
      </c>
      <c r="H10" s="89">
        <v>0</v>
      </c>
      <c r="I10" s="89">
        <v>0</v>
      </c>
      <c r="J10" s="89">
        <f>D10+F10-H10</f>
        <v>14000289932</v>
      </c>
      <c r="K10" s="5"/>
      <c r="L10" s="29">
        <f>J10/'سرمایه گذاری ها'!$O$17</f>
        <v>9.1692022467605799E-2</v>
      </c>
      <c r="N10"/>
    </row>
    <row r="11" spans="2:20" s="4" customFormat="1" x14ac:dyDescent="0.55000000000000004">
      <c r="B11" s="3" t="s">
        <v>179</v>
      </c>
      <c r="C11" s="89"/>
      <c r="D11" s="89">
        <v>13764202872</v>
      </c>
      <c r="E11" s="89">
        <v>0</v>
      </c>
      <c r="F11" s="89">
        <v>325825659</v>
      </c>
      <c r="G11" s="89">
        <v>0</v>
      </c>
      <c r="H11" s="89">
        <v>0</v>
      </c>
      <c r="I11" s="89">
        <v>0</v>
      </c>
      <c r="J11" s="89">
        <f t="shared" ref="J11:J16" si="0">D11+F11-H11</f>
        <v>14090028531</v>
      </c>
      <c r="K11" s="5"/>
      <c r="L11" s="29">
        <f>J11/'سرمایه گذاری ها'!$O$17</f>
        <v>9.2279746984432573E-2</v>
      </c>
      <c r="N11"/>
    </row>
    <row r="12" spans="2:20" s="4" customFormat="1" x14ac:dyDescent="0.55000000000000004">
      <c r="B12" s="3" t="s">
        <v>180</v>
      </c>
      <c r="C12" s="89"/>
      <c r="D12" s="89">
        <v>13712585718</v>
      </c>
      <c r="E12" s="89">
        <v>0</v>
      </c>
      <c r="F12" s="89">
        <v>311516474</v>
      </c>
      <c r="G12" s="89">
        <v>0</v>
      </c>
      <c r="H12" s="89">
        <v>630000</v>
      </c>
      <c r="I12" s="89">
        <v>0</v>
      </c>
      <c r="J12" s="89">
        <f t="shared" si="0"/>
        <v>14023472192</v>
      </c>
      <c r="K12" s="5"/>
      <c r="L12" s="29">
        <f>J12/'سرمایه گذاری ها'!$O$17</f>
        <v>9.1843849916543943E-2</v>
      </c>
      <c r="N12"/>
    </row>
    <row r="13" spans="2:20" s="4" customFormat="1" x14ac:dyDescent="0.55000000000000004">
      <c r="B13" s="3" t="s">
        <v>181</v>
      </c>
      <c r="C13" s="89"/>
      <c r="D13" s="89">
        <v>19693342931</v>
      </c>
      <c r="E13" s="89"/>
      <c r="F13" s="89">
        <v>9270928920</v>
      </c>
      <c r="G13" s="89"/>
      <c r="H13" s="89">
        <v>639000</v>
      </c>
      <c r="I13" s="89">
        <v>0</v>
      </c>
      <c r="J13" s="89">
        <f t="shared" si="0"/>
        <v>28963632851</v>
      </c>
      <c r="K13" s="5"/>
      <c r="L13" s="29">
        <f>J13/'سرمایه گذاری ها'!$O$17</f>
        <v>0.18969136260865954</v>
      </c>
      <c r="N13"/>
    </row>
    <row r="14" spans="2:20" s="4" customFormat="1" x14ac:dyDescent="0.55000000000000004">
      <c r="B14" s="3" t="s">
        <v>177</v>
      </c>
      <c r="C14" s="89"/>
      <c r="D14" s="89">
        <v>2563476</v>
      </c>
      <c r="E14" s="89">
        <v>0</v>
      </c>
      <c r="F14" s="89">
        <v>496</v>
      </c>
      <c r="G14" s="89">
        <v>0</v>
      </c>
      <c r="H14" s="89">
        <v>0</v>
      </c>
      <c r="I14" s="89">
        <v>0</v>
      </c>
      <c r="J14" s="89">
        <f t="shared" si="0"/>
        <v>2563972</v>
      </c>
      <c r="K14" s="5"/>
      <c r="L14" s="29">
        <f>J14/'سرمایه گذاری ها'!$O$17</f>
        <v>1.679220783085081E-5</v>
      </c>
      <c r="N14"/>
    </row>
    <row r="15" spans="2:20" s="4" customFormat="1" x14ac:dyDescent="0.55000000000000004">
      <c r="B15" s="3" t="s">
        <v>182</v>
      </c>
      <c r="C15" s="89"/>
      <c r="D15" s="89">
        <v>2294257</v>
      </c>
      <c r="E15" s="89">
        <v>0</v>
      </c>
      <c r="F15" s="89">
        <v>6108</v>
      </c>
      <c r="G15" s="89">
        <v>0</v>
      </c>
      <c r="H15" s="89">
        <v>630000</v>
      </c>
      <c r="I15" s="89">
        <v>0</v>
      </c>
      <c r="J15" s="89">
        <f t="shared" si="0"/>
        <v>1670365</v>
      </c>
      <c r="K15" s="5"/>
      <c r="L15" s="29">
        <f>J15/'سرمایه گذاری ها'!$O$17</f>
        <v>1.0939712381172305E-5</v>
      </c>
      <c r="N15"/>
    </row>
    <row r="16" spans="2:20" s="4" customFormat="1" x14ac:dyDescent="0.55000000000000004">
      <c r="B16" s="3" t="s">
        <v>183</v>
      </c>
      <c r="C16" s="89"/>
      <c r="D16" s="89">
        <v>737571</v>
      </c>
      <c r="E16" s="89"/>
      <c r="F16" s="89">
        <v>3030</v>
      </c>
      <c r="G16" s="89"/>
      <c r="H16" s="89">
        <v>630000</v>
      </c>
      <c r="I16" s="89">
        <v>0</v>
      </c>
      <c r="J16" s="89">
        <f t="shared" si="0"/>
        <v>110601</v>
      </c>
      <c r="K16" s="5"/>
      <c r="L16" s="29">
        <f>J16/'سرمایه گذاری ها'!$O$17</f>
        <v>7.2435852587311045E-7</v>
      </c>
      <c r="N16"/>
    </row>
    <row r="17" spans="1:14" ht="27" thickBot="1" x14ac:dyDescent="0.6">
      <c r="B17" s="45" t="s">
        <v>64</v>
      </c>
      <c r="C17" s="46"/>
      <c r="D17" s="46">
        <f t="shared" ref="D17:J17" si="1">SUM(D10:D16)</f>
        <v>60853998715</v>
      </c>
      <c r="E17" s="46">
        <f t="shared" si="1"/>
        <v>0</v>
      </c>
      <c r="F17" s="46">
        <f t="shared" si="1"/>
        <v>10230298729</v>
      </c>
      <c r="G17" s="46">
        <f t="shared" si="1"/>
        <v>0</v>
      </c>
      <c r="H17" s="46">
        <f t="shared" si="1"/>
        <v>2529000</v>
      </c>
      <c r="I17" s="46">
        <f t="shared" si="1"/>
        <v>0</v>
      </c>
      <c r="J17" s="46">
        <f t="shared" si="1"/>
        <v>71081768444</v>
      </c>
      <c r="K17" s="55"/>
      <c r="L17" s="55">
        <f>SUM(L10:L16)</f>
        <v>0.46553543825597976</v>
      </c>
      <c r="N17"/>
    </row>
    <row r="18" spans="1:14" ht="27" customHeight="1" thickTop="1" x14ac:dyDescent="0.55000000000000004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N18"/>
    </row>
    <row r="19" spans="1:14" x14ac:dyDescent="0.55000000000000004">
      <c r="D19" s="89"/>
      <c r="E19" s="89"/>
      <c r="F19" s="89"/>
      <c r="G19" s="89"/>
      <c r="H19" s="89"/>
      <c r="I19" s="89"/>
      <c r="J19" s="89"/>
      <c r="N19"/>
    </row>
    <row r="20" spans="1:14" x14ac:dyDescent="0.55000000000000004">
      <c r="D20"/>
      <c r="N20"/>
    </row>
    <row r="21" spans="1:14" x14ac:dyDescent="0.55000000000000004">
      <c r="A21" s="211">
        <v>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N2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3" t="s">
        <v>74</v>
      </c>
      <c r="C2" s="173"/>
      <c r="D2" s="173"/>
      <c r="E2" s="173"/>
      <c r="F2" s="173"/>
      <c r="G2" s="173"/>
      <c r="H2" s="173"/>
      <c r="I2" s="173"/>
      <c r="J2" s="173"/>
    </row>
    <row r="3" spans="2:30" ht="26.25" customHeight="1" x14ac:dyDescent="0.55000000000000004">
      <c r="B3" s="173" t="s">
        <v>36</v>
      </c>
      <c r="C3" s="173"/>
      <c r="D3" s="173"/>
      <c r="E3" s="173"/>
      <c r="F3" s="173"/>
      <c r="G3" s="173"/>
      <c r="H3" s="173"/>
      <c r="I3" s="173"/>
      <c r="J3" s="173"/>
    </row>
    <row r="4" spans="2:30" ht="26.25" customHeight="1" x14ac:dyDescent="0.55000000000000004">
      <c r="B4" s="173" t="s">
        <v>226</v>
      </c>
      <c r="C4" s="173"/>
      <c r="D4" s="173"/>
      <c r="E4" s="173"/>
      <c r="F4" s="173"/>
      <c r="G4" s="173"/>
      <c r="H4" s="173"/>
      <c r="I4" s="173"/>
      <c r="J4" s="173"/>
    </row>
    <row r="5" spans="2:30" ht="26.25" customHeight="1" x14ac:dyDescent="0.55000000000000004"/>
    <row r="6" spans="2:30" ht="26.25" customHeight="1" x14ac:dyDescent="0.55000000000000004">
      <c r="B6" s="11" t="s">
        <v>202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4" t="s">
        <v>40</v>
      </c>
      <c r="C8" s="27"/>
      <c r="D8" s="104" t="s">
        <v>96</v>
      </c>
      <c r="E8" s="27"/>
      <c r="F8" s="214" t="s">
        <v>33</v>
      </c>
      <c r="G8" s="27"/>
      <c r="H8" s="214" t="s">
        <v>56</v>
      </c>
      <c r="I8" s="27"/>
      <c r="J8" s="214" t="s">
        <v>11</v>
      </c>
    </row>
    <row r="9" spans="2:30" s="4" customFormat="1" ht="26.25" customHeight="1" x14ac:dyDescent="0.55000000000000004">
      <c r="B9" s="4" t="s">
        <v>99</v>
      </c>
      <c r="D9" s="118" t="s">
        <v>100</v>
      </c>
      <c r="F9" s="57">
        <f>'درآمد سرمایه‌گذاری در اوراق '!J20</f>
        <v>3562210165</v>
      </c>
      <c r="H9" s="121">
        <f>F9/$F$15</f>
        <v>0.78034483146050693</v>
      </c>
      <c r="I9" s="5"/>
      <c r="J9" s="121">
        <f>F9/'سرمایه گذاری ها'!$O$17</f>
        <v>2.3329963598607693E-2</v>
      </c>
    </row>
    <row r="10" spans="2:30" s="4" customFormat="1" ht="26.25" customHeight="1" x14ac:dyDescent="0.55000000000000004">
      <c r="B10" s="4" t="s">
        <v>97</v>
      </c>
      <c r="D10" s="118" t="s">
        <v>218</v>
      </c>
      <c r="F10" s="57">
        <f>'درآمد سپرده بانکی'!D17</f>
        <v>999339829</v>
      </c>
      <c r="H10" s="121">
        <f>F10/$F$15</f>
        <v>0.21891736711519288</v>
      </c>
      <c r="I10" s="5"/>
      <c r="J10" s="121">
        <f>F10/'سرمایه گذاری ها'!$O$17</f>
        <v>6.5449708897815234E-3</v>
      </c>
    </row>
    <row r="11" spans="2:30" s="4" customFormat="1" ht="26.25" customHeight="1" x14ac:dyDescent="0.55000000000000004">
      <c r="B11" s="4" t="s">
        <v>63</v>
      </c>
      <c r="D11" s="118" t="s">
        <v>219</v>
      </c>
      <c r="F11" s="57">
        <f>'سایر درآمدها'!F13</f>
        <v>8256592</v>
      </c>
      <c r="H11" s="121">
        <f>F11/$F$15</f>
        <v>1.8087054368613228E-3</v>
      </c>
      <c r="I11" s="5"/>
      <c r="J11" s="121">
        <f>F11/'سرمایه گذاری ها'!$O$17</f>
        <v>5.4074852938542296E-5</v>
      </c>
    </row>
    <row r="12" spans="2:30" s="4" customFormat="1" ht="26.25" customHeight="1" x14ac:dyDescent="0.55000000000000004">
      <c r="B12" s="4" t="s">
        <v>101</v>
      </c>
      <c r="D12" s="118" t="s">
        <v>216</v>
      </c>
      <c r="F12" s="57">
        <f>'سرمایه‌گذاری در سهام'!J18</f>
        <v>0</v>
      </c>
      <c r="H12" s="121">
        <f>F12/$F$15</f>
        <v>0</v>
      </c>
      <c r="I12" s="5"/>
      <c r="J12" s="121">
        <f>F12/'سرمایه گذاری ها'!$O$17</f>
        <v>0</v>
      </c>
    </row>
    <row r="13" spans="2:30" s="4" customFormat="1" ht="26.25" customHeight="1" x14ac:dyDescent="0.55000000000000004">
      <c r="B13" s="4" t="s">
        <v>98</v>
      </c>
      <c r="D13" s="118" t="s">
        <v>217</v>
      </c>
      <c r="F13" s="57">
        <f>'درآمد سرمایه گذاری در صندوق'!I13</f>
        <v>-4888589</v>
      </c>
      <c r="H13" s="121">
        <f>F13/$F$15</f>
        <v>-1.0709040125611701E-3</v>
      </c>
      <c r="I13" s="5"/>
      <c r="J13" s="121">
        <f>F13/'سرمایه گذاری ها'!$O$17</f>
        <v>-3.2016809266096172E-5</v>
      </c>
    </row>
    <row r="14" spans="2:30" s="4" customFormat="1" ht="26.25" customHeight="1" x14ac:dyDescent="0.55000000000000004">
      <c r="F14" s="57"/>
      <c r="H14" s="120"/>
      <c r="I14" s="5"/>
      <c r="J14" s="121"/>
    </row>
    <row r="15" spans="2:30" ht="24.75" thickBot="1" x14ac:dyDescent="0.65">
      <c r="B15" s="22" t="s">
        <v>64</v>
      </c>
      <c r="D15" s="22"/>
      <c r="F15" s="58">
        <f>SUM(F9:F14)</f>
        <v>4564917997</v>
      </c>
      <c r="G15" s="18"/>
      <c r="H15" s="119">
        <f>SUM(H9:H14)</f>
        <v>1</v>
      </c>
      <c r="I15" s="44"/>
      <c r="J15" s="122">
        <f>SUM(J9:J14)</f>
        <v>2.9896992532061663E-2</v>
      </c>
    </row>
    <row r="16" spans="2:30" ht="21.75" thickTop="1" x14ac:dyDescent="0.55000000000000004">
      <c r="F16" s="3"/>
    </row>
    <row r="20" spans="1:12" ht="26.25" customHeight="1" x14ac:dyDescent="0.55000000000000004">
      <c r="A20" s="172">
        <v>8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2025-05-25T12:45:28Z</cp:lastPrinted>
  <dcterms:created xsi:type="dcterms:W3CDTF">2021-12-28T12:49:50Z</dcterms:created>
  <dcterms:modified xsi:type="dcterms:W3CDTF">2026-06-13T07:19:41Z</dcterms:modified>
</cp:coreProperties>
</file>