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4\آبان\پایدار\"/>
    </mc:Choice>
  </mc:AlternateContent>
  <xr:revisionPtr revIDLastSave="0" documentId="13_ncr:1_{D92F2FF3-4C4A-4E2F-9018-F9E27CBE3B03}" xr6:coauthVersionLast="47" xr6:coauthVersionMax="47" xr10:uidLastSave="{00000000-0000-0000-0000-000000000000}"/>
  <bookViews>
    <workbookView xWindow="-120" yWindow="-120" windowWidth="29040" windowHeight="15840" firstSheet="15" activeTab="21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واحدهای صندوق" sheetId="19" r:id="rId5"/>
    <sheet name="اوراق " sheetId="3" r:id="rId6"/>
    <sheet name="تعدیل قیمت" sheetId="4" r:id="rId7"/>
    <sheet name="سپرده" sheetId="6" r:id="rId8"/>
    <sheet name="درآمدها" sheetId="15" r:id="rId9"/>
    <sheet name="سرمایه‌گذاری در سهام" sheetId="11" r:id="rId10"/>
    <sheet name="درآمد سرمایه گذاری در صندوق" sheetId="20" r:id="rId11"/>
    <sheet name="درآمد سرمایه‌گذاری در اوراق " sheetId="12" r:id="rId12"/>
    <sheet name="مبالغ تخصیصی اوراق" sheetId="21" r:id="rId13"/>
    <sheet name="درآمد سپرده بانکی" sheetId="13" r:id="rId14"/>
    <sheet name="سایر درآمدها" sheetId="14" r:id="rId15"/>
    <sheet name="درآمد سود سهام" sheetId="8" r:id="rId16"/>
    <sheet name="درآمد سود صندوق" sheetId="22" r:id="rId17"/>
    <sheet name="سود اوراق بهادار" sheetId="23" r:id="rId18"/>
    <sheet name="سود سپرده بانکی" sheetId="7" r:id="rId19"/>
    <sheet name="درآمد ناشی از فروش" sheetId="10" r:id="rId20"/>
    <sheet name="درآمد اعمال اختیار" sheetId="24" r:id="rId21"/>
    <sheet name="درآمد ناشی از تغییر قیمت اوراق" sheetId="9" r:id="rId22"/>
  </sheets>
  <definedNames>
    <definedName name="_xlnm._FilterDatabase" localSheetId="7" hidden="1">سپرده!$B$10:$J$16</definedName>
    <definedName name="_xlnm._FilterDatabase" localSheetId="1" hidden="1">'سرمایه گذاری ها'!$E$12:$Q$14</definedName>
    <definedName name="_xlnm._FilterDatabase" localSheetId="2" hidden="1">سهام!$C$11:$AA$11</definedName>
    <definedName name="_xlnm.Print_Area" localSheetId="13">'درآمد سپرده بانکی'!$A$1:$L$20</definedName>
    <definedName name="_xlnm.Print_Area" localSheetId="11">'درآمد سرمایه‌گذاری در اوراق '!$A$1:$U$26</definedName>
    <definedName name="_xlnm.Print_Area" localSheetId="15">'درآمد سود سهام'!$A$1:$U$28</definedName>
    <definedName name="_xlnm.Print_Area" localSheetId="21">'درآمد ناشی از تغییر قیمت اوراق'!$A$1:$S$22</definedName>
    <definedName name="_xlnm.Print_Area" localSheetId="19">'درآمد ناشی از فروش'!$A$1:$T$31</definedName>
    <definedName name="_xlnm.Print_Area" localSheetId="8">درآمدها!$A$1:$L$22</definedName>
    <definedName name="_xlnm.Print_Area" localSheetId="14">'سایر درآمدها'!$A$1:$F$22</definedName>
    <definedName name="_xlnm.Print_Area" localSheetId="1">'سرمایه گذاری ها'!$A$1:$S$22</definedName>
    <definedName name="_xlnm.Print_Area" localSheetId="18">'سود سپرده بانکی'!$A$1:$O$20</definedName>
    <definedName name="_xlnm.Print_Area" localSheetId="2">سهام!$A$1:$AA$14</definedName>
    <definedName name="_xlnm.Print_Area" localSheetId="0">'صفحه اول '!$A$1:$M$53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20" l="1"/>
  <c r="H14" i="7"/>
  <c r="N11" i="7"/>
  <c r="H11" i="7"/>
  <c r="N12" i="7"/>
  <c r="H12" i="7"/>
  <c r="N10" i="7"/>
  <c r="H10" i="7"/>
  <c r="N13" i="7"/>
  <c r="H13" i="7"/>
  <c r="N16" i="7"/>
  <c r="H16" i="7"/>
  <c r="N14" i="7"/>
  <c r="N15" i="7"/>
  <c r="H15" i="7"/>
  <c r="J10" i="6"/>
  <c r="J11" i="6"/>
  <c r="J12" i="6"/>
  <c r="J13" i="6"/>
  <c r="J16" i="6"/>
  <c r="J14" i="6"/>
  <c r="J15" i="6"/>
  <c r="J17" i="7"/>
  <c r="H11" i="8"/>
  <c r="T18" i="11" l="1"/>
  <c r="X10" i="19" l="1"/>
  <c r="T11" i="8"/>
  <c r="R11" i="8"/>
  <c r="P11" i="8"/>
  <c r="F11" i="8"/>
  <c r="J11" i="8"/>
  <c r="L11" i="8"/>
  <c r="N11" i="8"/>
  <c r="K13" i="20"/>
  <c r="D17" i="6"/>
  <c r="E17" i="6"/>
  <c r="F17" i="6"/>
  <c r="G17" i="6"/>
  <c r="H17" i="6"/>
  <c r="I17" i="6"/>
  <c r="J17" i="6"/>
  <c r="P20" i="9" l="1"/>
  <c r="R20" i="9"/>
  <c r="D20" i="9"/>
  <c r="F10" i="19"/>
  <c r="E12" i="1"/>
  <c r="G11" i="8"/>
  <c r="I11" i="8"/>
  <c r="K11" i="8"/>
  <c r="M11" i="8"/>
  <c r="O11" i="8"/>
  <c r="Q11" i="8"/>
  <c r="S11" i="8"/>
  <c r="R10" i="19"/>
  <c r="C29" i="10" l="1"/>
  <c r="E29" i="10"/>
  <c r="G29" i="10"/>
  <c r="I29" i="10"/>
  <c r="K29" i="10"/>
  <c r="M29" i="10"/>
  <c r="O29" i="10"/>
  <c r="Q29" i="10"/>
  <c r="D17" i="13"/>
  <c r="F10" i="15" s="1"/>
  <c r="H17" i="13"/>
  <c r="N20" i="12"/>
  <c r="P20" i="12"/>
  <c r="R20" i="12"/>
  <c r="F18" i="11"/>
  <c r="H18" i="11"/>
  <c r="J18" i="11"/>
  <c r="F12" i="15" s="1"/>
  <c r="L18" i="11"/>
  <c r="N18" i="11"/>
  <c r="P18" i="11"/>
  <c r="R18" i="11"/>
  <c r="D18" i="11"/>
  <c r="Q13" i="20"/>
  <c r="S13" i="20"/>
  <c r="P10" i="19"/>
  <c r="K14" i="16" s="1"/>
  <c r="V10" i="19"/>
  <c r="M14" i="16" s="1"/>
  <c r="O14" i="16"/>
  <c r="AH21" i="3"/>
  <c r="AJ21" i="3"/>
  <c r="K12" i="1"/>
  <c r="O12" i="1"/>
  <c r="Q12" i="1"/>
  <c r="S12" i="1"/>
  <c r="W12" i="1"/>
  <c r="Y12" i="1"/>
  <c r="N17" i="7"/>
  <c r="F20" i="12"/>
  <c r="J20" i="12"/>
  <c r="F9" i="15" s="1"/>
  <c r="L20" i="12"/>
  <c r="P21" i="3"/>
  <c r="R21" i="3"/>
  <c r="T21" i="3"/>
  <c r="AD21" i="3"/>
  <c r="D10" i="19"/>
  <c r="H10" i="19"/>
  <c r="G14" i="16" s="1"/>
  <c r="N10" i="19"/>
  <c r="J10" i="19"/>
  <c r="L10" i="19"/>
  <c r="I14" i="16" s="1"/>
  <c r="G12" i="1"/>
  <c r="I12" i="1"/>
  <c r="M12" i="1"/>
  <c r="I15" i="16" s="1"/>
  <c r="E14" i="16"/>
  <c r="E13" i="20"/>
  <c r="G13" i="20"/>
  <c r="I13" i="20"/>
  <c r="F13" i="15" s="1"/>
  <c r="V21" i="3"/>
  <c r="X21" i="3"/>
  <c r="Z21" i="3"/>
  <c r="AB21" i="3"/>
  <c r="C16" i="18"/>
  <c r="C13" i="18"/>
  <c r="D17" i="7"/>
  <c r="L17" i="7"/>
  <c r="F13" i="14"/>
  <c r="F11" i="15" s="1"/>
  <c r="D20" i="12"/>
  <c r="H20" i="12"/>
  <c r="D13" i="14"/>
  <c r="F20" i="9"/>
  <c r="H20" i="9"/>
  <c r="J20" i="9"/>
  <c r="L20" i="9"/>
  <c r="N20" i="9"/>
  <c r="F17" i="7"/>
  <c r="H17" i="7"/>
  <c r="F15" i="15" l="1"/>
  <c r="H12" i="15" s="1"/>
  <c r="H11" i="15" l="1"/>
  <c r="H10" i="15"/>
  <c r="H13" i="15"/>
  <c r="H9" i="15"/>
  <c r="I12" i="16" l="1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5" i="16"/>
  <c r="O15" i="16"/>
  <c r="E15" i="16"/>
  <c r="G15" i="16"/>
  <c r="O17" i="16" l="1"/>
  <c r="AA11" i="1" s="1"/>
  <c r="E17" i="16"/>
  <c r="G17" i="16"/>
  <c r="M17" i="16"/>
  <c r="K15" i="16"/>
  <c r="K17" i="16" s="1"/>
  <c r="Q17" i="16" l="1"/>
  <c r="Q14" i="16"/>
  <c r="Q13" i="16"/>
  <c r="Z9" i="19"/>
  <c r="Z10" i="19" s="1"/>
  <c r="AL17" i="3"/>
  <c r="AL20" i="3"/>
  <c r="AL18" i="3"/>
  <c r="AL14" i="3"/>
  <c r="AL15" i="3"/>
  <c r="AL19" i="3"/>
  <c r="AL16" i="3"/>
  <c r="J9" i="15"/>
  <c r="L12" i="6"/>
  <c r="Q15" i="16"/>
  <c r="L10" i="6"/>
  <c r="L11" i="6"/>
  <c r="L14" i="6"/>
  <c r="L16" i="6"/>
  <c r="L15" i="6"/>
  <c r="L13" i="6"/>
  <c r="AL13" i="3"/>
  <c r="J12" i="15"/>
  <c r="J11" i="15"/>
  <c r="J13" i="15"/>
  <c r="Q12" i="16"/>
  <c r="J10" i="15"/>
  <c r="J15" i="15" l="1"/>
  <c r="L17" i="6"/>
  <c r="AA12" i="1"/>
  <c r="AL21" i="3"/>
  <c r="E20" i="12"/>
  <c r="G20" i="12"/>
  <c r="I20" i="12"/>
  <c r="K20" i="12"/>
  <c r="M20" i="12"/>
  <c r="O20" i="12"/>
  <c r="Q20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<sst xmlns="http://schemas.openxmlformats.org/spreadsheetml/2006/main" count="719" uniqueCount="229">
  <si>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</si>
  <si>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</si>
  <si>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</si>
  <si>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</si>
  <si>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</si>
  <si>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</si>
  <si>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</si>
  <si>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</si>
  <si>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</si>
  <si>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</si>
  <si>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</si>
  <si>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</si>
  <si>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</si>
  <si>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</si>
  <si>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</si>
  <si>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</si>
  <si>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</si>
  <si>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</si>
  <si>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</si>
  <si>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</si>
  <si>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</si>
  <si>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</si>
  <si>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</si>
  <si>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</si>
  <si>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</si>
  <si>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</si>
  <si>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</si>
  <si>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</si>
  <si>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</si>
  <si>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</si>
  <si>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</si>
  <si>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</si>
  <si>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</si>
  <si>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</si>
  <si>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</si>
  <si>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</si>
  <si>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</si>
  <si>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</si>
  <si>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</si>
  <si>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</si>
  <si>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</si>
  <si>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</si>
  <si>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</si>
  <si>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</si>
  <si>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</si>
  <si>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</si>
  <si>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</si>
  <si>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</si>
  <si>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</si>
  <si>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</si>
  <si>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</si>
  <si>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</si>
  <si>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</si>
  <si>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</si>
  <si>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</si>
  <si>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</si>
  <si>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</si>
  <si>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</si>
  <si>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</si>
  <si>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</si>
  <si>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</si>
  <si>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</si>
  <si>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</si>
  <si>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</si>
  <si>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</si>
  <si>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</si>
  <si>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</si>
  <si>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</si>
  <si>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</si>
  <si>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</si>
  <si>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</si>
  <si>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</si>
  <si>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</si>
  <si>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بله</t>
  </si>
  <si>
    <t>صندوق سرمایه‌گذاری مشترک گنجینه الماس پایدار</t>
  </si>
  <si>
    <t>تنزیل سود بانک</t>
  </si>
  <si>
    <t>سپرده های بانکی</t>
  </si>
  <si>
    <t>تعدیل کارمزد کارگزار</t>
  </si>
  <si>
    <t>بانک‌اقتصادنوین‌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</si>
  <si>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</si>
  <si>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</si>
  <si>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</si>
  <si>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</si>
  <si>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</si>
  <si>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</si>
  <si>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</si>
  <si>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</si>
  <si>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</si>
  <si>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</si>
  <si>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</si>
  <si>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</si>
  <si>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</si>
  <si>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</si>
  <si>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</si>
  <si>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</si>
  <si>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</si>
  <si>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</si>
  <si>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</si>
  <si>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</si>
  <si>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</si>
  <si>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</si>
  <si>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</si>
  <si>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</si>
  <si>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</si>
  <si>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</si>
  <si>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</si>
  <si>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</si>
  <si>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</si>
  <si>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</si>
  <si>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</si>
  <si>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</si>
  <si>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</si>
  <si>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</si>
  <si>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</si>
  <si>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</si>
  <si>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</si>
  <si>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</si>
  <si>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</si>
  <si>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</si>
  <si>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</si>
  <si>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</si>
  <si>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</si>
  <si>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</si>
  <si>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</si>
  <si>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</si>
  <si>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</si>
  <si>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تاریخ تشکیل مجمع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</si>
  <si>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</si>
  <si>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</si>
  <si>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</si>
  <si>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</si>
  <si>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</si>
  <si>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</si>
  <si>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</si>
  <si>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</si>
  <si>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</si>
  <si>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</si>
  <si>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</si>
  <si>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</si>
  <si>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</si>
  <si>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</si>
  <si>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</si>
  <si>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</si>
  <si>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</si>
  <si>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</si>
  <si>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</si>
  <si>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</si>
  <si>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</si>
  <si>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1-1- سرمایه گذاری در سهام و حق تقدم سهام</t>
  </si>
  <si>
    <t>3-1- سرمایه گذاری در اوراق بهادار با درآمد ثابت یا علل الحساب</t>
  </si>
  <si>
    <t>اسنادخزانه-م10بودجه02-051112</t>
  </si>
  <si>
    <t>1402/12/21</t>
  </si>
  <si>
    <t>1405/11/12</t>
  </si>
  <si>
    <t>اسناد خزانه-م11بودجه02-050720</t>
  </si>
  <si>
    <t>1402/12/29</t>
  </si>
  <si>
    <t>1405/07/20</t>
  </si>
  <si>
    <t>اسنادخزانه-م2بودجه02-050923</t>
  </si>
  <si>
    <t>1402/06/19</t>
  </si>
  <si>
    <t>1405/09/23</t>
  </si>
  <si>
    <t>اسنادخزانه-م5بودجه01-041015</t>
  </si>
  <si>
    <t>1401/12/08</t>
  </si>
  <si>
    <t>اسناد خزانه-م13بودجه02-051021</t>
  </si>
  <si>
    <t>1405/10/21</t>
  </si>
  <si>
    <t>معدنی‌وصنعتی‌چادرملو</t>
  </si>
  <si>
    <t>اسناد خزانه-م8بودجه02-041211</t>
  </si>
  <si>
    <t>سرمایه‌گذاری‌ سایپا</t>
  </si>
  <si>
    <t>ذوب آهن اصفهان</t>
  </si>
  <si>
    <t>بانک تجارت</t>
  </si>
  <si>
    <t>گروه مدیریت سرمایه گذاری امید</t>
  </si>
  <si>
    <t>اسناد خزانه-م12بودجه02-050916</t>
  </si>
  <si>
    <t>1405/09/16</t>
  </si>
  <si>
    <t>اسنادخزانه-م1بودجه02-050325</t>
  </si>
  <si>
    <t>1405/03/25</t>
  </si>
  <si>
    <t>صندوق سهامی جهش فارابی-اهرمی</t>
  </si>
  <si>
    <t>صندوق س سهامی شتاب آگاه-اهرمی</t>
  </si>
  <si>
    <t>صندوق س. گنجینه ارمغان الماس-س</t>
  </si>
  <si>
    <t>ح . معدنی‌وصنعتی‌چادرملو</t>
  </si>
  <si>
    <t xml:space="preserve">سپرده بانک آینده </t>
  </si>
  <si>
    <t xml:space="preserve">سپرده  بانک گردشگری </t>
  </si>
  <si>
    <t xml:space="preserve">سپرده موسسه اعتباری ملل  </t>
  </si>
  <si>
    <t xml:space="preserve">سپرده  بانک پاسارگاد  </t>
  </si>
  <si>
    <t xml:space="preserve">سپرده  بانک خاورمیانه   </t>
  </si>
  <si>
    <t xml:space="preserve">سپرده بانک پارسیان  </t>
  </si>
  <si>
    <t xml:space="preserve">سپرده بانک توسعه تعاون   </t>
  </si>
  <si>
    <t xml:space="preserve"> موسسه اعتباری ملل </t>
  </si>
  <si>
    <t xml:space="preserve"> بانک گردشگری </t>
  </si>
  <si>
    <t xml:space="preserve"> بانک پاسارگاد </t>
  </si>
  <si>
    <t xml:space="preserve"> بانک خاورمیانه </t>
  </si>
  <si>
    <t xml:space="preserve"> بانک آینده </t>
  </si>
  <si>
    <t xml:space="preserve"> بانک پارسیان </t>
  </si>
  <si>
    <t xml:space="preserve"> بانک توسعه تعاون </t>
  </si>
  <si>
    <t xml:space="preserve">  بانک توسعه تعاون </t>
  </si>
  <si>
    <t xml:space="preserve">  بانک پارسیان </t>
  </si>
  <si>
    <t>1404/02/30</t>
  </si>
  <si>
    <t>صندوق س. آرمان آتی کوثر-د</t>
  </si>
  <si>
    <t>اسنادخزانه-م4بودجه01-040917</t>
  </si>
  <si>
    <t>اسناد خزانه-م3بودجه01-040520</t>
  </si>
  <si>
    <t>اسنادخزانه-م7بودجه01-040714</t>
  </si>
  <si>
    <t>سرمایه گذاری در اوراق مشتقه</t>
  </si>
  <si>
    <t>-2-1</t>
  </si>
  <si>
    <t>1404/09/17</t>
  </si>
  <si>
    <t xml:space="preserve"> اوراق بهاداری که ارزش آنها در تاریخ گزارش تعدیل شده اند</t>
  </si>
  <si>
    <t>4-1- سرمایه گذاری در سپرده های بانکی</t>
  </si>
  <si>
    <t>2. درآمد حاصل از سرمایه گذاری ها</t>
  </si>
  <si>
    <t>1-2- درآمد حاصل سرمایه گذاری در سهام و حق تقدم</t>
  </si>
  <si>
    <t xml:space="preserve">2-2- درآمد حاصل از سرمایه گذاری در واحدهای صندوق: </t>
  </si>
  <si>
    <t>3-2- درآمد حاصل از سرمایه گذاری در اوراق بهادار با درآمد ثابت</t>
  </si>
  <si>
    <t>1-3-2</t>
  </si>
  <si>
    <t>4-2- درآمد حاصل از سپرده های بانکی</t>
  </si>
  <si>
    <t>5-2-  سایر درآمدها</t>
  </si>
  <si>
    <t xml:space="preserve"> درآمد حاصل از سود سهام</t>
  </si>
  <si>
    <t>1404/04/30</t>
  </si>
  <si>
    <t xml:space="preserve"> سود اوراق بهادار با درآمد ثابت</t>
  </si>
  <si>
    <t xml:space="preserve"> سود سپرده بانکی</t>
  </si>
  <si>
    <t>سود(زیان)حاصل از فروش اوراق بهادار</t>
  </si>
  <si>
    <t xml:space="preserve"> سود (زیان) ناشی از اعمال اختیار معامله سهام</t>
  </si>
  <si>
    <t xml:space="preserve"> درآمد ناشی از تغییر قیمت اوراق بهادار</t>
  </si>
  <si>
    <t>1-2</t>
  </si>
  <si>
    <t>2-2</t>
  </si>
  <si>
    <t>4-2</t>
  </si>
  <si>
    <t>5-2</t>
  </si>
  <si>
    <t>1404/07/30</t>
  </si>
  <si>
    <t>5.36%</t>
  </si>
  <si>
    <t>4.06%</t>
  </si>
  <si>
    <t>0.02%</t>
  </si>
  <si>
    <t>9.46%</t>
  </si>
  <si>
    <t>برای ماه منتهی به 1404/08/30</t>
  </si>
  <si>
    <t>1404/08/30</t>
  </si>
  <si>
    <t>1404/10/15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</si>
</sst>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32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b/>
      <sz val="14"/>
      <name val="Calibri"/>
      <family val="2"/>
    </font>
    <font>
      <b/>
      <sz val="14"/>
      <color theme="1"/>
      <name val="B Nazanin"/>
      <charset val="178"/>
    </font>
    <font>
      <sz val="20"/>
      <name val="B Zar"/>
      <charset val="178"/>
    </font>
    <font>
      <b/>
      <sz val="11"/>
      <color rgb="FF000000"/>
      <name val="B Zar"/>
      <charset val="178"/>
    </font>
    <font>
      <b/>
      <sz val="1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65" fontId="14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5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right" vertical="top"/>
    </xf>
    <xf numFmtId="0" fontId="26" fillId="0" borderId="8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9" fontId="8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9" fontId="28" fillId="0" borderId="0" xfId="0" applyNumberFormat="1" applyFont="1" applyAlignment="1">
      <alignment horizontal="right" vertical="center"/>
    </xf>
    <xf numFmtId="49" fontId="28" fillId="0" borderId="0" xfId="0" applyNumberFormat="1" applyFont="1" applyAlignment="1">
      <alignment horizontal="right" vertical="center" readingOrder="2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top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4" fontId="4" fillId="0" borderId="0" xfId="1" applyNumberFormat="1" applyFont="1" applyAlignment="1">
      <alignment horizontal="center" vertical="center" wrapText="1"/>
    </xf>
    <xf numFmtId="4" fontId="4" fillId="0" borderId="4" xfId="2" applyNumberFormat="1" applyFont="1" applyBorder="1" applyAlignment="1">
      <alignment horizontal="center" vertical="center" wrapText="1"/>
    </xf>
    <xf numFmtId="4" fontId="4" fillId="0" borderId="0" xfId="1" applyNumberFormat="1" applyFont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165" fontId="23" fillId="0" borderId="0" xfId="1" applyNumberFormat="1" applyFont="1" applyBorder="1" applyAlignment="1">
      <alignment horizontal="center" vertical="center"/>
    </xf>
    <xf numFmtId="165" fontId="23" fillId="0" borderId="5" xfId="1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3" fontId="26" fillId="0" borderId="8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10" fontId="26" fillId="0" borderId="0" xfId="2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wrapText="1"/>
    </xf>
    <xf numFmtId="3" fontId="14" fillId="0" borderId="4" xfId="0" applyNumberFormat="1" applyFont="1" applyBorder="1" applyAlignment="1">
      <alignment horizontal="center" wrapText="1"/>
    </xf>
    <xf numFmtId="10" fontId="26" fillId="0" borderId="4" xfId="0" applyNumberFormat="1" applyFont="1" applyBorder="1" applyAlignment="1">
      <alignment horizontal="center" vertical="center"/>
    </xf>
    <xf numFmtId="4" fontId="26" fillId="0" borderId="8" xfId="0" applyNumberFormat="1" applyFont="1" applyBorder="1" applyAlignment="1">
      <alignment horizontal="center" vertical="center"/>
    </xf>
    <xf numFmtId="10" fontId="15" fillId="0" borderId="4" xfId="2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 vertical="center" wrapText="1" readingOrder="1"/>
    </xf>
    <xf numFmtId="0" fontId="30" fillId="0" borderId="0" xfId="0" applyFont="1" applyAlignment="1">
      <alignment horizontal="right" vertical="center" indent="1" readingOrder="2"/>
    </xf>
    <xf numFmtId="0" fontId="31" fillId="0" borderId="0" xfId="0" applyFont="1"/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wrapText="1"/>
    </xf>
    <xf numFmtId="0" fontId="31" fillId="0" borderId="3" xfId="0" applyFont="1" applyBorder="1" applyAlignment="1">
      <alignment wrapText="1"/>
    </xf>
    <xf numFmtId="0" fontId="31" fillId="0" borderId="0" xfId="0" applyFont="1" applyAlignment="1">
      <alignment horizontal="right" vertical="center" wrapText="1"/>
    </xf>
    <xf numFmtId="3" fontId="3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4" xfId="0" applyFont="1" applyBorder="1" applyAlignment="1">
      <alignment wrapText="1"/>
    </xf>
    <xf numFmtId="3" fontId="31" fillId="0" borderId="4" xfId="0" applyNumberFormat="1" applyFont="1" applyBorder="1" applyAlignment="1">
      <alignment horizontal="center" vertical="center" wrapText="1"/>
    </xf>
    <xf numFmtId="10" fontId="23" fillId="0" borderId="0" xfId="2" applyNumberFormat="1" applyFont="1" applyBorder="1" applyAlignment="1">
      <alignment horizontal="center" vertical="center"/>
    </xf>
    <xf numFmtId="166" fontId="26" fillId="0" borderId="8" xfId="0" applyNumberFormat="1" applyFont="1" applyBorder="1" applyAlignment="1">
      <alignment horizontal="center" vertical="center"/>
    </xf>
    <xf numFmtId="165" fontId="4" fillId="0" borderId="0" xfId="1" applyNumberFormat="1" applyFont="1"/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5" fillId="0" borderId="5" xfId="0" applyFont="1" applyBorder="1" applyAlignment="1">
      <alignment horizontal="right" vertical="center"/>
    </xf>
    <xf numFmtId="0" fontId="26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right" readingOrder="2"/>
    </xf>
    <xf numFmtId="0" fontId="0" fillId="0" borderId="0" xfId="0" applyAlignment="1">
      <alignment horizontal="right" readingOrder="2"/>
    </xf>
    <xf numFmtId="0" fontId="8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561975</xdr:colOff>
      <xdr:row>52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105D58-E2D3-AE93-C3CB-9F33BAA42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809225" y="0"/>
          <a:ext cx="7877175" cy="10067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view="pageBreakPreview" topLeftCell="A10" zoomScaleNormal="100" zoomScaleSheetLayoutView="100" workbookViewId="0">
      <selection activeCell="D38" sqref="D38"/>
    </sheetView>
  </sheetViews>
  <sheetFormatPr defaultRowHeight="15" x14ac:dyDescent="0.25"/>
  <sheetData/>
  <pageMargins left="0.7" right="0.7" top="0.75" bottom="0.75" header="0.3" footer="0.3"/>
  <pageSetup paperSize="9" scale="6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Z21"/>
  <sheetViews>
    <sheetView rightToLeft="1" view="pageBreakPreview" topLeftCell="A4" zoomScale="70" zoomScaleNormal="80" zoomScaleSheetLayoutView="70" workbookViewId="0">
      <selection activeCell="N18" sqref="N18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6.7109375" style="4" bestFit="1" customWidth="1"/>
    <col min="17" max="17" width="1" style="4" customWidth="1"/>
    <col min="18" max="18" width="16.28515625" style="4" bestFit="1" customWidth="1"/>
    <col min="19" max="19" width="1" style="4" customWidth="1"/>
    <col min="20" max="20" width="13.42578125" style="4" customWidth="1"/>
    <col min="21" max="21" width="1" style="4" customWidth="1"/>
    <col min="22" max="22" width="9.140625" style="4" customWidth="1"/>
    <col min="23" max="16384" width="9.140625" style="4"/>
  </cols>
  <sheetData>
    <row r="2" spans="2:26" ht="35.25" x14ac:dyDescent="0.55000000000000004">
      <c r="B2" s="212" t="s">
        <v>74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</row>
    <row r="3" spans="2:26" ht="35.25" x14ac:dyDescent="0.55000000000000004">
      <c r="B3" s="212" t="s">
        <v>36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</row>
    <row r="4" spans="2:26" ht="35.25" x14ac:dyDescent="0.55000000000000004">
      <c r="B4" s="212" t="s">
        <v>226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</row>
    <row r="7" spans="2:26" s="2" customFormat="1" ht="30" x14ac:dyDescent="0.55000000000000004">
      <c r="B7" s="11" t="s">
        <v>204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2:26" ht="31.5" customHeight="1" x14ac:dyDescent="0.55000000000000004">
      <c r="B8" s="170" t="s">
        <v>1</v>
      </c>
      <c r="D8" s="171" t="s">
        <v>38</v>
      </c>
      <c r="E8" s="171" t="s">
        <v>38</v>
      </c>
      <c r="F8" s="171" t="s">
        <v>38</v>
      </c>
      <c r="G8" s="171" t="s">
        <v>38</v>
      </c>
      <c r="H8" s="171" t="s">
        <v>38</v>
      </c>
      <c r="I8" s="171" t="s">
        <v>38</v>
      </c>
      <c r="J8" s="171" t="s">
        <v>38</v>
      </c>
      <c r="K8" s="171" t="s">
        <v>38</v>
      </c>
      <c r="L8" s="171" t="s">
        <v>38</v>
      </c>
      <c r="N8" s="171" t="s">
        <v>39</v>
      </c>
      <c r="O8" s="171" t="s">
        <v>39</v>
      </c>
      <c r="P8" s="171" t="s">
        <v>39</v>
      </c>
      <c r="Q8" s="171" t="s">
        <v>39</v>
      </c>
      <c r="R8" s="171" t="s">
        <v>39</v>
      </c>
      <c r="S8" s="171" t="s">
        <v>39</v>
      </c>
      <c r="T8" s="171" t="s">
        <v>39</v>
      </c>
    </row>
    <row r="9" spans="2:26" s="30" customFormat="1" ht="55.5" customHeight="1" x14ac:dyDescent="0.25">
      <c r="B9" s="170" t="s">
        <v>1</v>
      </c>
      <c r="D9" s="213" t="s">
        <v>53</v>
      </c>
      <c r="E9" s="31"/>
      <c r="F9" s="213" t="s">
        <v>54</v>
      </c>
      <c r="G9" s="31"/>
      <c r="H9" s="213" t="s">
        <v>55</v>
      </c>
      <c r="I9" s="31"/>
      <c r="J9" s="213" t="s">
        <v>33</v>
      </c>
      <c r="K9" s="31"/>
      <c r="L9" s="213" t="s">
        <v>56</v>
      </c>
      <c r="N9" s="213" t="s">
        <v>53</v>
      </c>
      <c r="O9" s="31"/>
      <c r="P9" s="213" t="s">
        <v>55</v>
      </c>
      <c r="Q9" s="31"/>
      <c r="R9" s="213" t="s">
        <v>33</v>
      </c>
      <c r="S9" s="31"/>
      <c r="T9" s="213" t="s">
        <v>56</v>
      </c>
    </row>
    <row r="10" spans="2:26" x14ac:dyDescent="0.55000000000000004">
      <c r="B10" s="4" t="s">
        <v>165</v>
      </c>
      <c r="D10" s="57">
        <v>0</v>
      </c>
      <c r="E10" s="99"/>
      <c r="F10" s="57">
        <v>0</v>
      </c>
      <c r="G10" s="99"/>
      <c r="H10" s="57">
        <v>0</v>
      </c>
      <c r="I10" s="99"/>
      <c r="J10" s="57">
        <v>0</v>
      </c>
      <c r="K10" s="99"/>
      <c r="L10" s="137">
        <v>0</v>
      </c>
      <c r="M10" s="99"/>
      <c r="N10" s="57">
        <v>26</v>
      </c>
      <c r="O10" s="99"/>
      <c r="P10" s="57">
        <v>1387287635</v>
      </c>
      <c r="Q10" s="99"/>
      <c r="R10" s="57">
        <v>1387287661</v>
      </c>
      <c r="S10" s="99"/>
      <c r="T10" s="135">
        <v>4.0599999999999996</v>
      </c>
    </row>
    <row r="11" spans="2:26" x14ac:dyDescent="0.55000000000000004">
      <c r="B11" s="4" t="s">
        <v>78</v>
      </c>
      <c r="D11" s="57">
        <v>0</v>
      </c>
      <c r="E11" s="99"/>
      <c r="F11" s="57">
        <v>0</v>
      </c>
      <c r="G11" s="99"/>
      <c r="H11" s="57">
        <v>0</v>
      </c>
      <c r="I11" s="99"/>
      <c r="J11" s="57">
        <v>0</v>
      </c>
      <c r="K11" s="99"/>
      <c r="L11" s="137">
        <v>0</v>
      </c>
      <c r="M11" s="99"/>
      <c r="N11" s="57">
        <v>0</v>
      </c>
      <c r="O11" s="99"/>
      <c r="P11" s="57">
        <v>1276508924</v>
      </c>
      <c r="Q11" s="99"/>
      <c r="R11" s="57">
        <v>1276508924</v>
      </c>
      <c r="S11" s="99"/>
      <c r="T11" s="135">
        <v>3.73</v>
      </c>
    </row>
    <row r="12" spans="2:26" ht="23.25" customHeight="1" x14ac:dyDescent="0.55000000000000004">
      <c r="B12" s="4" t="s">
        <v>167</v>
      </c>
      <c r="D12" s="57">
        <v>0</v>
      </c>
      <c r="E12" s="99"/>
      <c r="F12" s="57">
        <v>0</v>
      </c>
      <c r="G12" s="99"/>
      <c r="H12" s="57">
        <v>0</v>
      </c>
      <c r="I12" s="99"/>
      <c r="J12" s="57">
        <v>0</v>
      </c>
      <c r="K12" s="99"/>
      <c r="L12" s="137">
        <v>0</v>
      </c>
      <c r="M12" s="99"/>
      <c r="N12" s="57">
        <v>0</v>
      </c>
      <c r="O12" s="99"/>
      <c r="P12" s="57">
        <v>356749973</v>
      </c>
      <c r="Q12" s="99"/>
      <c r="R12" s="57">
        <v>356749973</v>
      </c>
      <c r="S12" s="99"/>
      <c r="T12" s="135">
        <v>1.04</v>
      </c>
    </row>
    <row r="13" spans="2:26" ht="23.25" customHeight="1" x14ac:dyDescent="0.55000000000000004">
      <c r="B13" s="4" t="s">
        <v>166</v>
      </c>
      <c r="D13" s="57">
        <v>0</v>
      </c>
      <c r="E13" s="99"/>
      <c r="F13" s="57">
        <v>0</v>
      </c>
      <c r="G13" s="99"/>
      <c r="H13" s="57">
        <v>0</v>
      </c>
      <c r="I13" s="99"/>
      <c r="J13" s="57">
        <v>0</v>
      </c>
      <c r="K13" s="99"/>
      <c r="L13" s="137">
        <v>0</v>
      </c>
      <c r="M13" s="99"/>
      <c r="N13" s="57">
        <v>0</v>
      </c>
      <c r="O13" s="99"/>
      <c r="P13" s="57">
        <v>198531715</v>
      </c>
      <c r="Q13" s="99"/>
      <c r="R13" s="57">
        <v>198531715</v>
      </c>
      <c r="S13" s="99"/>
      <c r="T13" s="135">
        <v>0.57999999999999996</v>
      </c>
    </row>
    <row r="14" spans="2:26" ht="23.25" customHeight="1" x14ac:dyDescent="0.55000000000000004">
      <c r="B14" s="4" t="s">
        <v>163</v>
      </c>
      <c r="D14" s="57">
        <v>0</v>
      </c>
      <c r="E14" s="99"/>
      <c r="F14" s="57">
        <v>0</v>
      </c>
      <c r="G14" s="99"/>
      <c r="H14" s="57">
        <v>-3853049</v>
      </c>
      <c r="I14" s="99"/>
      <c r="J14" s="57">
        <v>-3853049</v>
      </c>
      <c r="K14" s="99"/>
      <c r="L14" s="137">
        <v>-0.17</v>
      </c>
      <c r="M14" s="99"/>
      <c r="N14" s="57">
        <v>0</v>
      </c>
      <c r="O14" s="99"/>
      <c r="P14" s="57">
        <v>56088170</v>
      </c>
      <c r="Q14" s="99"/>
      <c r="R14" s="57">
        <v>56088170</v>
      </c>
      <c r="S14" s="99"/>
      <c r="T14" s="135">
        <v>0.17</v>
      </c>
    </row>
    <row r="15" spans="2:26" ht="23.25" customHeight="1" x14ac:dyDescent="0.55000000000000004">
      <c r="B15" s="4" t="s">
        <v>13</v>
      </c>
      <c r="D15" s="57">
        <v>0</v>
      </c>
      <c r="E15" s="99"/>
      <c r="F15" s="57">
        <v>0</v>
      </c>
      <c r="G15" s="99"/>
      <c r="H15" s="57">
        <v>0</v>
      </c>
      <c r="I15" s="99"/>
      <c r="J15" s="57">
        <v>0</v>
      </c>
      <c r="K15" s="99"/>
      <c r="L15" s="137">
        <v>0</v>
      </c>
      <c r="M15" s="99"/>
      <c r="N15" s="57">
        <v>0</v>
      </c>
      <c r="O15" s="99"/>
      <c r="P15" s="57">
        <v>-603346</v>
      </c>
      <c r="Q15" s="99"/>
      <c r="R15" s="57">
        <v>-603346</v>
      </c>
      <c r="S15" s="99"/>
      <c r="T15" s="135">
        <v>0</v>
      </c>
    </row>
    <row r="16" spans="2:26" ht="23.25" customHeight="1" x14ac:dyDescent="0.55000000000000004">
      <c r="B16" s="4" t="s">
        <v>168</v>
      </c>
      <c r="D16" s="57">
        <v>0</v>
      </c>
      <c r="E16" s="99"/>
      <c r="F16" s="57">
        <v>0</v>
      </c>
      <c r="G16" s="99"/>
      <c r="H16" s="57">
        <v>0</v>
      </c>
      <c r="I16" s="99"/>
      <c r="J16" s="57">
        <v>0</v>
      </c>
      <c r="K16" s="99"/>
      <c r="L16" s="137">
        <v>0</v>
      </c>
      <c r="M16" s="99"/>
      <c r="N16" s="57">
        <v>31046240</v>
      </c>
      <c r="O16" s="99"/>
      <c r="P16" s="57">
        <v>-43631794</v>
      </c>
      <c r="Q16" s="99"/>
      <c r="R16" s="57">
        <v>-12585554</v>
      </c>
      <c r="S16" s="99"/>
      <c r="T16" s="135">
        <v>-0.04</v>
      </c>
    </row>
    <row r="17" spans="1:20" ht="23.25" customHeight="1" x14ac:dyDescent="0.55000000000000004">
      <c r="B17" s="4" t="s">
        <v>176</v>
      </c>
      <c r="D17" s="57">
        <v>0</v>
      </c>
      <c r="E17" s="99"/>
      <c r="F17" s="57">
        <v>0</v>
      </c>
      <c r="G17" s="99"/>
      <c r="H17" s="57">
        <v>0</v>
      </c>
      <c r="I17" s="99"/>
      <c r="J17" s="57">
        <v>0</v>
      </c>
      <c r="K17" s="99"/>
      <c r="L17" s="137">
        <v>0</v>
      </c>
      <c r="M17" s="99"/>
      <c r="N17" s="57">
        <v>0</v>
      </c>
      <c r="O17" s="99"/>
      <c r="P17" s="57">
        <v>-14689928</v>
      </c>
      <c r="Q17" s="99"/>
      <c r="R17" s="57">
        <v>-14689928</v>
      </c>
      <c r="S17" s="99"/>
      <c r="T17" s="135">
        <v>-0.04</v>
      </c>
    </row>
    <row r="18" spans="1:20" ht="21.75" thickBot="1" x14ac:dyDescent="0.6">
      <c r="B18" s="33" t="s">
        <v>64</v>
      </c>
      <c r="D18" s="61">
        <f>SUM(D10:D17)</f>
        <v>0</v>
      </c>
      <c r="E18" s="5"/>
      <c r="F18" s="61">
        <f>SUM(F10:F17)</f>
        <v>0</v>
      </c>
      <c r="G18" s="5"/>
      <c r="H18" s="61">
        <f>SUM(H10:H17)</f>
        <v>-3853049</v>
      </c>
      <c r="I18" s="5"/>
      <c r="J18" s="61">
        <f>SUM(J10:J17)</f>
        <v>-3853049</v>
      </c>
      <c r="K18" s="5"/>
      <c r="L18" s="136">
        <f>SUM(L10:L17)</f>
        <v>-0.17</v>
      </c>
      <c r="M18" s="5"/>
      <c r="N18" s="61">
        <f>SUM(N10:N17)</f>
        <v>31046266</v>
      </c>
      <c r="O18" s="5"/>
      <c r="P18" s="61">
        <f>SUM(P10:P17)</f>
        <v>3216241349</v>
      </c>
      <c r="Q18" s="5"/>
      <c r="R18" s="61">
        <f>SUM(R10:R17)</f>
        <v>3247287615</v>
      </c>
      <c r="S18" s="5"/>
      <c r="T18" s="136">
        <f>SUM(T10:T17)</f>
        <v>9.5</v>
      </c>
    </row>
    <row r="19" spans="1:20" ht="21.75" thickTop="1" x14ac:dyDescent="0.55000000000000004"/>
    <row r="20" spans="1:20" ht="21" customHeight="1" x14ac:dyDescent="0.55000000000000004">
      <c r="A20" s="211">
        <v>9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</row>
    <row r="21" spans="1:20" x14ac:dyDescent="0.55000000000000004">
      <c r="R21" s="20"/>
    </row>
  </sheetData>
  <sortState xmlns:xlrd2="http://schemas.microsoft.com/office/spreadsheetml/2017/richdata2" ref="B10:T17">
    <sortCondition descending="1" ref="R10:R17"/>
  </sortState>
  <mergeCells count="16">
    <mergeCell ref="A20:T20"/>
    <mergeCell ref="B2:T2"/>
    <mergeCell ref="B3:T3"/>
    <mergeCell ref="B4:T4"/>
    <mergeCell ref="R9"/>
    <mergeCell ref="T9"/>
    <mergeCell ref="N8:T8"/>
    <mergeCell ref="L9"/>
    <mergeCell ref="D8:L8"/>
    <mergeCell ref="N9"/>
    <mergeCell ref="P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2"/>
  <sheetViews>
    <sheetView rightToLeft="1" view="pageBreakPreview" zoomScale="80" zoomScaleNormal="90" zoomScaleSheetLayoutView="80" workbookViewId="0">
      <selection activeCell="U13" sqref="U13"/>
    </sheetView>
  </sheetViews>
  <sheetFormatPr defaultRowHeight="15" x14ac:dyDescent="0.25"/>
  <cols>
    <col min="1" max="1" width="30.140625" bestFit="1" customWidth="1"/>
    <col min="2" max="2" width="1.140625" customWidth="1"/>
    <col min="3" max="3" width="16.28515625" bestFit="1" customWidth="1"/>
    <col min="4" max="4" width="1.42578125" customWidth="1"/>
    <col min="5" max="5" width="15.42578125" bestFit="1" customWidth="1"/>
    <col min="6" max="6" width="1.42578125" customWidth="1"/>
    <col min="7" max="7" width="16.5703125" bestFit="1" customWidth="1"/>
    <col min="8" max="8" width="1.42578125" customWidth="1"/>
    <col min="9" max="9" width="16.570312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5703125" customWidth="1"/>
    <col min="15" max="15" width="16.28515625" customWidth="1"/>
    <col min="16" max="16" width="1.42578125" customWidth="1"/>
    <col min="17" max="17" width="16.5703125" bestFit="1" customWidth="1"/>
    <col min="18" max="18" width="1.42578125" customWidth="1"/>
    <col min="19" max="19" width="16.5703125" bestFit="1" customWidth="1"/>
    <col min="20" max="20" width="1.42578125" customWidth="1"/>
    <col min="21" max="21" width="17.28515625" bestFit="1" customWidth="1"/>
  </cols>
  <sheetData>
    <row r="1" spans="1:21" ht="25.5" x14ac:dyDescent="0.25">
      <c r="A1" s="191" t="s">
        <v>74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</row>
    <row r="2" spans="1:21" ht="25.5" x14ac:dyDescent="0.25">
      <c r="A2" s="191" t="s">
        <v>36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</row>
    <row r="3" spans="1:21" ht="25.5" x14ac:dyDescent="0.25">
      <c r="A3" s="191" t="s">
        <v>226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</row>
    <row r="4" spans="1:21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ht="24" x14ac:dyDescent="0.25">
      <c r="A5" s="126" t="s">
        <v>205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</row>
    <row r="6" spans="1:21" ht="21" x14ac:dyDescent="0.25">
      <c r="A6" s="106"/>
      <c r="B6" s="106"/>
      <c r="C6" s="190" t="s">
        <v>38</v>
      </c>
      <c r="D6" s="190"/>
      <c r="E6" s="190"/>
      <c r="F6" s="190"/>
      <c r="G6" s="190"/>
      <c r="H6" s="190"/>
      <c r="I6" s="190"/>
      <c r="J6" s="190"/>
      <c r="K6" s="190"/>
      <c r="L6" s="106"/>
      <c r="M6" s="190" t="s">
        <v>102</v>
      </c>
      <c r="N6" s="190"/>
      <c r="O6" s="190"/>
      <c r="P6" s="190"/>
      <c r="Q6" s="190"/>
      <c r="R6" s="190"/>
      <c r="S6" s="190"/>
      <c r="T6" s="190"/>
      <c r="U6" s="190"/>
    </row>
    <row r="7" spans="1:21" ht="21" x14ac:dyDescent="0.25">
      <c r="A7" s="106"/>
      <c r="B7" s="106"/>
      <c r="C7" s="107"/>
      <c r="D7" s="107"/>
      <c r="E7" s="107"/>
      <c r="F7" s="107"/>
      <c r="G7" s="107"/>
      <c r="H7" s="107"/>
      <c r="I7" s="186" t="s">
        <v>58</v>
      </c>
      <c r="J7" s="186"/>
      <c r="K7" s="186"/>
      <c r="L7" s="106"/>
      <c r="M7" s="107"/>
      <c r="N7" s="107"/>
      <c r="O7" s="107"/>
      <c r="P7" s="107"/>
      <c r="Q7" s="107"/>
      <c r="R7" s="107"/>
      <c r="S7" s="186" t="s">
        <v>58</v>
      </c>
      <c r="T7" s="186"/>
      <c r="U7" s="186"/>
    </row>
    <row r="8" spans="1:21" ht="21" x14ac:dyDescent="0.25">
      <c r="A8" s="108" t="s">
        <v>92</v>
      </c>
      <c r="B8" s="106"/>
      <c r="C8" s="108" t="s">
        <v>103</v>
      </c>
      <c r="D8" s="106"/>
      <c r="E8" s="108" t="s">
        <v>54</v>
      </c>
      <c r="F8" s="106"/>
      <c r="G8" s="108" t="s">
        <v>55</v>
      </c>
      <c r="H8" s="106"/>
      <c r="I8" s="109" t="s">
        <v>33</v>
      </c>
      <c r="J8" s="107"/>
      <c r="K8" s="109" t="s">
        <v>56</v>
      </c>
      <c r="L8" s="106"/>
      <c r="M8" s="108" t="s">
        <v>103</v>
      </c>
      <c r="N8" s="132"/>
      <c r="O8" s="132" t="s">
        <v>54</v>
      </c>
      <c r="P8" s="106"/>
      <c r="Q8" s="108" t="s">
        <v>55</v>
      </c>
      <c r="R8" s="106"/>
      <c r="S8" s="109" t="s">
        <v>33</v>
      </c>
      <c r="T8" s="107"/>
      <c r="U8" s="109" t="s">
        <v>56</v>
      </c>
    </row>
    <row r="9" spans="1:21" ht="21" x14ac:dyDescent="0.6">
      <c r="A9" s="132" t="s">
        <v>173</v>
      </c>
      <c r="B9" s="106"/>
      <c r="C9" s="138">
        <v>0</v>
      </c>
      <c r="D9" s="139"/>
      <c r="E9" s="138">
        <v>0</v>
      </c>
      <c r="F9" s="139"/>
      <c r="G9" s="140">
        <v>0</v>
      </c>
      <c r="H9" s="139"/>
      <c r="I9" s="141">
        <v>0</v>
      </c>
      <c r="J9" s="139"/>
      <c r="K9" s="142">
        <v>0</v>
      </c>
      <c r="L9" s="139"/>
      <c r="M9" s="138">
        <v>0</v>
      </c>
      <c r="N9" s="138"/>
      <c r="O9" s="143">
        <v>0</v>
      </c>
      <c r="P9" s="139"/>
      <c r="Q9" s="153">
        <v>1831190388</v>
      </c>
      <c r="R9" s="153"/>
      <c r="S9" s="153">
        <v>1831190388</v>
      </c>
      <c r="T9" s="139"/>
      <c r="U9" s="165" t="s">
        <v>222</v>
      </c>
    </row>
    <row r="10" spans="1:21" ht="21" x14ac:dyDescent="0.6">
      <c r="A10" s="132" t="s">
        <v>174</v>
      </c>
      <c r="B10" s="106"/>
      <c r="C10" s="138">
        <v>0</v>
      </c>
      <c r="D10" s="139"/>
      <c r="E10" s="138">
        <v>0</v>
      </c>
      <c r="F10" s="139"/>
      <c r="G10" s="140">
        <v>0</v>
      </c>
      <c r="H10" s="139"/>
      <c r="I10" s="140">
        <v>0</v>
      </c>
      <c r="J10" s="139"/>
      <c r="K10" s="138">
        <v>0</v>
      </c>
      <c r="L10" s="139"/>
      <c r="M10" s="138">
        <v>0</v>
      </c>
      <c r="N10" s="138"/>
      <c r="O10" s="138">
        <v>0</v>
      </c>
      <c r="P10" s="139"/>
      <c r="Q10" s="153">
        <v>1389497815</v>
      </c>
      <c r="R10" s="153"/>
      <c r="S10" s="153">
        <v>1389497815</v>
      </c>
      <c r="T10" s="139"/>
      <c r="U10" s="165" t="s">
        <v>223</v>
      </c>
    </row>
    <row r="11" spans="1:21" ht="21" x14ac:dyDescent="0.6">
      <c r="A11" s="132" t="s">
        <v>194</v>
      </c>
      <c r="B11" s="106"/>
      <c r="C11" s="138">
        <v>0</v>
      </c>
      <c r="D11" s="139"/>
      <c r="E11" s="153">
        <v>0</v>
      </c>
      <c r="F11" s="139"/>
      <c r="G11" s="140">
        <v>0</v>
      </c>
      <c r="H11" s="139"/>
      <c r="I11" s="153">
        <v>0</v>
      </c>
      <c r="J11" s="139"/>
      <c r="K11" s="138">
        <v>0</v>
      </c>
      <c r="L11" s="139"/>
      <c r="M11" s="138">
        <v>0</v>
      </c>
      <c r="N11" s="138"/>
      <c r="O11" s="153">
        <v>0</v>
      </c>
      <c r="P11" s="139"/>
      <c r="Q11" s="153">
        <v>6748246</v>
      </c>
      <c r="R11" s="153"/>
      <c r="S11" s="153">
        <v>6748246</v>
      </c>
      <c r="T11" s="139"/>
      <c r="U11" s="165" t="s">
        <v>224</v>
      </c>
    </row>
    <row r="12" spans="1:21" ht="21" x14ac:dyDescent="0.6">
      <c r="A12" s="132" t="s">
        <v>175</v>
      </c>
      <c r="B12" s="106"/>
      <c r="C12" s="138">
        <v>0</v>
      </c>
      <c r="D12" s="139"/>
      <c r="E12" s="138">
        <v>-16421299</v>
      </c>
      <c r="F12" s="139"/>
      <c r="G12" s="140">
        <v>0</v>
      </c>
      <c r="H12" s="139"/>
      <c r="I12" s="140">
        <v>-16421299</v>
      </c>
      <c r="J12" s="139"/>
      <c r="K12" s="138">
        <v>-0.72</v>
      </c>
      <c r="L12" s="139"/>
      <c r="M12" s="138">
        <v>0</v>
      </c>
      <c r="N12" s="138"/>
      <c r="O12" s="138">
        <v>-8452889</v>
      </c>
      <c r="P12" s="139"/>
      <c r="Q12" s="153">
        <v>0</v>
      </c>
      <c r="R12" s="153"/>
      <c r="S12" s="153">
        <v>-8452889</v>
      </c>
      <c r="T12" s="139"/>
      <c r="U12" s="165" t="s">
        <v>224</v>
      </c>
    </row>
    <row r="13" spans="1:21" ht="21.75" thickBot="1" x14ac:dyDescent="0.3">
      <c r="A13" s="111" t="s">
        <v>58</v>
      </c>
      <c r="B13" s="113"/>
      <c r="C13" s="112">
        <v>0</v>
      </c>
      <c r="D13" s="113"/>
      <c r="E13" s="144">
        <f>SUM(E9:E12)</f>
        <v>-16421299</v>
      </c>
      <c r="F13" s="144"/>
      <c r="G13" s="144">
        <f>SUM(G9:G12)</f>
        <v>0</v>
      </c>
      <c r="H13" s="144"/>
      <c r="I13" s="144">
        <f>SUM(I9:I12)</f>
        <v>-16421299</v>
      </c>
      <c r="J13" s="144"/>
      <c r="K13" s="151">
        <f>SUM(K9:K12)</f>
        <v>-0.72</v>
      </c>
      <c r="L13" s="144"/>
      <c r="M13" s="144">
        <v>0</v>
      </c>
      <c r="N13" s="144"/>
      <c r="O13" s="144">
        <f>SUM(O9:O12)</f>
        <v>-8452889</v>
      </c>
      <c r="P13" s="144"/>
      <c r="Q13" s="144">
        <f>SUM(Q9:Q12)</f>
        <v>3227436449</v>
      </c>
      <c r="R13" s="144"/>
      <c r="S13" s="144">
        <f>SUM(S9:S12)</f>
        <v>3218983560</v>
      </c>
      <c r="T13" s="144"/>
      <c r="U13" s="166" t="s">
        <v>225</v>
      </c>
    </row>
    <row r="14" spans="1:21" ht="15.75" thickTop="1" x14ac:dyDescent="0.25"/>
    <row r="22" spans="1:21" ht="30" x14ac:dyDescent="0.25">
      <c r="A22" s="168">
        <v>10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</row>
  </sheetData>
  <sortState xmlns:xlrd2="http://schemas.microsoft.com/office/spreadsheetml/2017/richdata2" ref="A9:S12">
    <sortCondition descending="1" ref="S9:S12"/>
  </sortState>
  <mergeCells count="8">
    <mergeCell ref="A22:U22"/>
    <mergeCell ref="A1:U1"/>
    <mergeCell ref="A2:U2"/>
    <mergeCell ref="A3:U3"/>
    <mergeCell ref="C6:K6"/>
    <mergeCell ref="M6:U6"/>
    <mergeCell ref="I7:K7"/>
    <mergeCell ref="S7:U7"/>
  </mergeCells>
  <pageMargins left="0.7" right="0.7" top="0.75" bottom="0.75" header="0.3" footer="0.3"/>
  <pageSetup paperSize="9" scale="6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AB26"/>
  <sheetViews>
    <sheetView rightToLeft="1" view="pageBreakPreview" topLeftCell="A7" zoomScale="85" zoomScaleNormal="70" zoomScaleSheetLayoutView="85" workbookViewId="0">
      <selection activeCell="P20" sqref="P20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69" t="s">
        <v>74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4"/>
      <c r="R2" s="14"/>
      <c r="S2" s="14"/>
      <c r="T2" s="14"/>
      <c r="U2" s="14"/>
    </row>
    <row r="3" spans="2:28" ht="30" x14ac:dyDescent="0.6">
      <c r="B3" s="169" t="s">
        <v>36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4"/>
      <c r="R3" s="14"/>
    </row>
    <row r="4" spans="2:28" ht="30" x14ac:dyDescent="0.6">
      <c r="B4" s="169" t="s">
        <v>226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4"/>
      <c r="R4" s="14"/>
    </row>
    <row r="5" spans="2:28" ht="54" customHeight="1" x14ac:dyDescent="0.6"/>
    <row r="6" spans="2:28" s="2" customFormat="1" ht="30" x14ac:dyDescent="0.55000000000000004">
      <c r="B6" s="11" t="s">
        <v>206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13" customFormat="1" ht="27" customHeight="1" x14ac:dyDescent="0.6">
      <c r="B7" s="170" t="s">
        <v>40</v>
      </c>
      <c r="D7" s="171" t="s">
        <v>38</v>
      </c>
      <c r="E7" s="171" t="s">
        <v>38</v>
      </c>
      <c r="F7" s="171" t="s">
        <v>38</v>
      </c>
      <c r="G7" s="171" t="s">
        <v>38</v>
      </c>
      <c r="H7" s="171" t="s">
        <v>38</v>
      </c>
      <c r="I7" s="171" t="s">
        <v>38</v>
      </c>
      <c r="J7" s="171" t="s">
        <v>38</v>
      </c>
      <c r="L7" s="171" t="s">
        <v>39</v>
      </c>
      <c r="M7" s="171" t="s">
        <v>39</v>
      </c>
      <c r="N7" s="171" t="s">
        <v>39</v>
      </c>
      <c r="O7" s="171" t="s">
        <v>39</v>
      </c>
      <c r="P7" s="171" t="s">
        <v>39</v>
      </c>
      <c r="Q7" s="171" t="s">
        <v>39</v>
      </c>
      <c r="R7" s="171" t="s">
        <v>39</v>
      </c>
    </row>
    <row r="8" spans="2:28" s="34" customFormat="1" ht="48" customHeight="1" x14ac:dyDescent="0.75">
      <c r="B8" s="170" t="s">
        <v>40</v>
      </c>
      <c r="D8" s="214" t="s">
        <v>57</v>
      </c>
      <c r="E8" s="35"/>
      <c r="F8" s="214" t="s">
        <v>54</v>
      </c>
      <c r="G8" s="35"/>
      <c r="H8" s="214" t="s">
        <v>55</v>
      </c>
      <c r="I8" s="35"/>
      <c r="J8" s="214" t="s">
        <v>58</v>
      </c>
      <c r="L8" s="214" t="s">
        <v>57</v>
      </c>
      <c r="M8" s="35"/>
      <c r="N8" s="214" t="s">
        <v>54</v>
      </c>
      <c r="O8" s="35"/>
      <c r="P8" s="214" t="s">
        <v>55</v>
      </c>
      <c r="Q8" s="35"/>
      <c r="R8" s="214" t="s">
        <v>58</v>
      </c>
    </row>
    <row r="9" spans="2:28" ht="21.75" x14ac:dyDescent="0.6">
      <c r="B9" s="32" t="s">
        <v>156</v>
      </c>
      <c r="C9" s="4"/>
      <c r="D9" s="59">
        <v>0</v>
      </c>
      <c r="E9" s="5"/>
      <c r="F9" s="59">
        <v>177538646</v>
      </c>
      <c r="G9" s="5"/>
      <c r="H9" s="59">
        <v>0</v>
      </c>
      <c r="I9" s="5"/>
      <c r="J9" s="59">
        <v>177538646</v>
      </c>
      <c r="K9" s="5"/>
      <c r="L9" s="59">
        <v>0</v>
      </c>
      <c r="M9" s="5"/>
      <c r="N9" s="59">
        <v>2657149373</v>
      </c>
      <c r="O9" s="5"/>
      <c r="P9" s="59">
        <v>606196985</v>
      </c>
      <c r="Q9" s="4"/>
      <c r="R9" s="59">
        <v>3263346358</v>
      </c>
    </row>
    <row r="10" spans="2:28" ht="21.75" x14ac:dyDescent="0.6">
      <c r="B10" s="4" t="s">
        <v>169</v>
      </c>
      <c r="C10" s="4"/>
      <c r="D10" s="60">
        <v>0</v>
      </c>
      <c r="E10" s="5"/>
      <c r="F10" s="60">
        <v>155292577</v>
      </c>
      <c r="G10" s="5"/>
      <c r="H10" s="60">
        <v>0</v>
      </c>
      <c r="I10" s="5"/>
      <c r="J10" s="60">
        <v>155292577</v>
      </c>
      <c r="K10" s="5"/>
      <c r="L10" s="60">
        <v>0</v>
      </c>
      <c r="M10" s="5"/>
      <c r="N10" s="60">
        <v>3063364993</v>
      </c>
      <c r="O10" s="5"/>
      <c r="P10" s="60">
        <v>8177719</v>
      </c>
      <c r="Q10" s="4"/>
      <c r="R10" s="60">
        <v>3071542712</v>
      </c>
    </row>
    <row r="11" spans="2:28" ht="21.75" x14ac:dyDescent="0.6">
      <c r="B11" s="4" t="s">
        <v>153</v>
      </c>
      <c r="C11" s="4"/>
      <c r="D11" s="60">
        <v>0</v>
      </c>
      <c r="E11" s="5"/>
      <c r="F11" s="60">
        <v>166216130</v>
      </c>
      <c r="G11" s="5"/>
      <c r="H11" s="60">
        <v>0</v>
      </c>
      <c r="I11" s="5"/>
      <c r="J11" s="60">
        <v>166216130</v>
      </c>
      <c r="K11" s="5"/>
      <c r="L11" s="60">
        <v>0</v>
      </c>
      <c r="M11" s="5"/>
      <c r="N11" s="60">
        <v>2515932965</v>
      </c>
      <c r="O11" s="5"/>
      <c r="P11" s="60">
        <v>444815490</v>
      </c>
      <c r="Q11" s="4"/>
      <c r="R11" s="60">
        <v>2960748455</v>
      </c>
    </row>
    <row r="12" spans="2:28" ht="21.75" x14ac:dyDescent="0.6">
      <c r="B12" s="4" t="s">
        <v>150</v>
      </c>
      <c r="C12" s="4"/>
      <c r="D12" s="60">
        <v>0</v>
      </c>
      <c r="E12" s="5"/>
      <c r="F12" s="60">
        <v>191954775</v>
      </c>
      <c r="G12" s="5"/>
      <c r="H12" s="60">
        <v>0</v>
      </c>
      <c r="I12" s="5"/>
      <c r="J12" s="60">
        <v>191954775</v>
      </c>
      <c r="K12" s="5"/>
      <c r="L12" s="60">
        <v>0</v>
      </c>
      <c r="M12" s="5"/>
      <c r="N12" s="60">
        <v>2903985880</v>
      </c>
      <c r="O12" s="5"/>
      <c r="P12" s="60">
        <v>0</v>
      </c>
      <c r="Q12" s="4"/>
      <c r="R12" s="60">
        <v>2903985880</v>
      </c>
    </row>
    <row r="13" spans="2:28" ht="21.75" x14ac:dyDescent="0.6">
      <c r="B13" s="4" t="s">
        <v>161</v>
      </c>
      <c r="C13" s="4"/>
      <c r="D13" s="60">
        <v>0</v>
      </c>
      <c r="E13" s="5"/>
      <c r="F13" s="60">
        <v>132672460</v>
      </c>
      <c r="G13" s="5"/>
      <c r="H13" s="60">
        <v>0</v>
      </c>
      <c r="I13" s="5"/>
      <c r="J13" s="60">
        <v>132672460</v>
      </c>
      <c r="K13" s="5"/>
      <c r="L13" s="60">
        <v>0</v>
      </c>
      <c r="M13" s="5"/>
      <c r="N13" s="60">
        <v>1652617158</v>
      </c>
      <c r="O13" s="5"/>
      <c r="P13" s="60">
        <v>691410070</v>
      </c>
      <c r="Q13" s="4"/>
      <c r="R13" s="60">
        <v>2344027228</v>
      </c>
    </row>
    <row r="14" spans="2:28" ht="21.75" x14ac:dyDescent="0.6">
      <c r="B14" s="4" t="s">
        <v>195</v>
      </c>
      <c r="C14" s="4"/>
      <c r="D14" s="60">
        <v>0</v>
      </c>
      <c r="E14" s="5"/>
      <c r="F14" s="60">
        <v>299098652</v>
      </c>
      <c r="G14" s="5"/>
      <c r="H14" s="60">
        <v>0</v>
      </c>
      <c r="I14" s="5"/>
      <c r="J14" s="60">
        <v>299098652</v>
      </c>
      <c r="K14" s="5"/>
      <c r="L14" s="60">
        <v>0</v>
      </c>
      <c r="M14" s="5"/>
      <c r="N14" s="60">
        <v>1772441432</v>
      </c>
      <c r="O14" s="5"/>
      <c r="P14" s="60">
        <v>0</v>
      </c>
      <c r="Q14" s="4"/>
      <c r="R14" s="60">
        <v>1772441432</v>
      </c>
    </row>
    <row r="15" spans="2:28" ht="21.75" x14ac:dyDescent="0.6">
      <c r="B15" s="4" t="s">
        <v>159</v>
      </c>
      <c r="C15" s="4"/>
      <c r="D15" s="60">
        <v>0</v>
      </c>
      <c r="E15" s="5"/>
      <c r="F15" s="60">
        <v>103936426</v>
      </c>
      <c r="G15" s="5"/>
      <c r="H15" s="60">
        <v>0</v>
      </c>
      <c r="I15" s="5"/>
      <c r="J15" s="60">
        <v>103936426</v>
      </c>
      <c r="K15" s="5"/>
      <c r="L15" s="60">
        <v>0</v>
      </c>
      <c r="M15" s="5"/>
      <c r="N15" s="60">
        <v>1575448166</v>
      </c>
      <c r="O15" s="5"/>
      <c r="P15" s="60">
        <v>0</v>
      </c>
      <c r="Q15" s="4"/>
      <c r="R15" s="60">
        <v>1575448166</v>
      </c>
    </row>
    <row r="16" spans="2:28" ht="21.75" x14ac:dyDescent="0.6">
      <c r="B16" s="4" t="s">
        <v>171</v>
      </c>
      <c r="C16" s="4"/>
      <c r="D16" s="60">
        <v>0</v>
      </c>
      <c r="E16" s="5"/>
      <c r="F16" s="60">
        <v>52109176</v>
      </c>
      <c r="G16" s="5"/>
      <c r="H16" s="60">
        <v>0</v>
      </c>
      <c r="I16" s="5"/>
      <c r="J16" s="60">
        <v>52109176</v>
      </c>
      <c r="K16" s="5"/>
      <c r="L16" s="60">
        <v>0</v>
      </c>
      <c r="M16" s="5"/>
      <c r="N16" s="60">
        <v>441771136</v>
      </c>
      <c r="O16" s="5"/>
      <c r="P16" s="60">
        <v>210759195</v>
      </c>
      <c r="Q16" s="4"/>
      <c r="R16" s="60">
        <v>652530331</v>
      </c>
    </row>
    <row r="17" spans="1:18" ht="21.75" x14ac:dyDescent="0.6">
      <c r="B17" s="4" t="s">
        <v>197</v>
      </c>
      <c r="C17" s="4"/>
      <c r="D17" s="60">
        <v>0</v>
      </c>
      <c r="E17" s="5"/>
      <c r="F17" s="60">
        <v>0</v>
      </c>
      <c r="G17" s="5"/>
      <c r="H17" s="60">
        <v>0</v>
      </c>
      <c r="I17" s="5"/>
      <c r="J17" s="60">
        <v>0</v>
      </c>
      <c r="K17" s="5"/>
      <c r="L17" s="60">
        <v>0</v>
      </c>
      <c r="M17" s="5"/>
      <c r="N17" s="60">
        <v>0</v>
      </c>
      <c r="O17" s="5"/>
      <c r="P17" s="60">
        <v>495672075</v>
      </c>
      <c r="Q17" s="4"/>
      <c r="R17" s="60">
        <v>495672075</v>
      </c>
    </row>
    <row r="18" spans="1:18" ht="21.75" x14ac:dyDescent="0.6">
      <c r="B18" s="4" t="s">
        <v>164</v>
      </c>
      <c r="C18" s="4"/>
      <c r="D18" s="60">
        <v>0</v>
      </c>
      <c r="E18" s="5"/>
      <c r="F18" s="60">
        <v>0</v>
      </c>
      <c r="G18" s="5"/>
      <c r="H18" s="60">
        <v>0</v>
      </c>
      <c r="I18" s="5"/>
      <c r="J18" s="60">
        <v>0</v>
      </c>
      <c r="K18" s="5"/>
      <c r="L18" s="60">
        <v>0</v>
      </c>
      <c r="M18" s="5"/>
      <c r="N18" s="60">
        <v>0</v>
      </c>
      <c r="O18" s="5"/>
      <c r="P18" s="60">
        <v>162418560</v>
      </c>
      <c r="Q18" s="4"/>
      <c r="R18" s="60">
        <v>162418560</v>
      </c>
    </row>
    <row r="19" spans="1:18" ht="21.75" x14ac:dyDescent="0.6">
      <c r="B19" s="4" t="s">
        <v>196</v>
      </c>
      <c r="C19" s="4"/>
      <c r="D19" s="60">
        <v>0</v>
      </c>
      <c r="E19" s="5"/>
      <c r="F19" s="60">
        <v>0</v>
      </c>
      <c r="G19" s="5"/>
      <c r="H19" s="60">
        <v>0</v>
      </c>
      <c r="I19" s="5"/>
      <c r="J19" s="60">
        <v>0</v>
      </c>
      <c r="K19" s="5"/>
      <c r="L19" s="60">
        <v>0</v>
      </c>
      <c r="M19" s="5"/>
      <c r="N19" s="60">
        <v>0</v>
      </c>
      <c r="O19" s="5"/>
      <c r="P19" s="60">
        <v>136557492</v>
      </c>
      <c r="Q19" s="4"/>
      <c r="R19" s="60">
        <v>136557492</v>
      </c>
    </row>
    <row r="20" spans="1:18" ht="24.75" thickBot="1" x14ac:dyDescent="0.65">
      <c r="B20" s="18" t="s">
        <v>64</v>
      </c>
      <c r="D20" s="62">
        <f t="shared" ref="D20:R20" si="0">SUM(D9:D19)</f>
        <v>0</v>
      </c>
      <c r="E20" s="62">
        <f t="shared" si="0"/>
        <v>0</v>
      </c>
      <c r="F20" s="62">
        <f t="shared" si="0"/>
        <v>1278818842</v>
      </c>
      <c r="G20" s="62">
        <f t="shared" si="0"/>
        <v>0</v>
      </c>
      <c r="H20" s="62">
        <f t="shared" si="0"/>
        <v>0</v>
      </c>
      <c r="I20" s="62">
        <f t="shared" si="0"/>
        <v>0</v>
      </c>
      <c r="J20" s="62">
        <f t="shared" si="0"/>
        <v>1278818842</v>
      </c>
      <c r="K20" s="62">
        <f t="shared" si="0"/>
        <v>0</v>
      </c>
      <c r="L20" s="62">
        <f t="shared" si="0"/>
        <v>0</v>
      </c>
      <c r="M20" s="62">
        <f t="shared" si="0"/>
        <v>0</v>
      </c>
      <c r="N20" s="62">
        <f t="shared" si="0"/>
        <v>16582711103</v>
      </c>
      <c r="O20" s="62">
        <f t="shared" si="0"/>
        <v>0</v>
      </c>
      <c r="P20" s="62">
        <f t="shared" si="0"/>
        <v>2756007586</v>
      </c>
      <c r="Q20" s="62">
        <f t="shared" si="0"/>
        <v>0</v>
      </c>
      <c r="R20" s="62">
        <f t="shared" si="0"/>
        <v>19338718689</v>
      </c>
    </row>
    <row r="21" spans="1:18" ht="21.75" thickTop="1" x14ac:dyDescent="0.6">
      <c r="L21"/>
    </row>
    <row r="22" spans="1:18" ht="21" customHeight="1" x14ac:dyDescent="0.6">
      <c r="A22" s="168">
        <v>11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</row>
    <row r="23" spans="1:18" x14ac:dyDescent="0.6">
      <c r="L23"/>
    </row>
    <row r="24" spans="1:18" x14ac:dyDescent="0.6">
      <c r="L24"/>
    </row>
    <row r="25" spans="1:18" x14ac:dyDescent="0.6">
      <c r="L25"/>
    </row>
    <row r="26" spans="1:18" x14ac:dyDescent="0.6">
      <c r="L26"/>
    </row>
  </sheetData>
  <sortState xmlns:xlrd2="http://schemas.microsoft.com/office/spreadsheetml/2017/richdata2" ref="B9:R19">
    <sortCondition descending="1" ref="R9:R19"/>
  </sortState>
  <mergeCells count="15">
    <mergeCell ref="A22:R22"/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24"/>
  <sheetViews>
    <sheetView rightToLeft="1" workbookViewId="0">
      <selection activeCell="A19" sqref="A19:Q19"/>
    </sheetView>
  </sheetViews>
  <sheetFormatPr defaultRowHeight="15" x14ac:dyDescent="0.25"/>
  <cols>
    <col min="1" max="1" width="7.710937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91" t="s">
        <v>74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</row>
    <row r="2" spans="1:17" ht="25.5" x14ac:dyDescent="0.25">
      <c r="A2" s="191" t="s">
        <v>36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</row>
    <row r="3" spans="1:17" ht="25.5" x14ac:dyDescent="0.25">
      <c r="A3" s="191" t="s">
        <v>226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</row>
    <row r="4" spans="1:17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1:17" ht="24" x14ac:dyDescent="0.25">
      <c r="A5" s="126" t="s">
        <v>207</v>
      </c>
      <c r="B5" s="124" t="s">
        <v>104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1:17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216" t="s">
        <v>105</v>
      </c>
      <c r="N6" s="106"/>
      <c r="O6" s="106"/>
      <c r="P6" s="106"/>
      <c r="Q6" s="216" t="s">
        <v>106</v>
      </c>
    </row>
    <row r="7" spans="1:17" ht="21" x14ac:dyDescent="0.25">
      <c r="A7" s="190" t="s">
        <v>107</v>
      </c>
      <c r="B7" s="190"/>
      <c r="C7" s="106"/>
      <c r="D7" s="108" t="s">
        <v>108</v>
      </c>
      <c r="E7" s="106"/>
      <c r="F7" s="108" t="s">
        <v>109</v>
      </c>
      <c r="G7" s="106"/>
      <c r="H7" s="108" t="s">
        <v>87</v>
      </c>
      <c r="I7" s="106"/>
      <c r="J7" s="190" t="s">
        <v>110</v>
      </c>
      <c r="K7" s="190"/>
      <c r="L7" s="106"/>
      <c r="M7" s="216"/>
      <c r="N7" s="106"/>
      <c r="O7" s="108" t="s">
        <v>111</v>
      </c>
      <c r="P7" s="106"/>
      <c r="Q7" s="216"/>
    </row>
    <row r="8" spans="1:17" ht="21" x14ac:dyDescent="0.25">
      <c r="A8" s="186" t="s">
        <v>112</v>
      </c>
      <c r="B8" s="215"/>
      <c r="C8" s="106"/>
      <c r="D8" s="186" t="s">
        <v>113</v>
      </c>
      <c r="E8" s="106"/>
      <c r="F8" s="109" t="s">
        <v>114</v>
      </c>
      <c r="G8" s="106"/>
      <c r="H8" s="107"/>
      <c r="I8" s="106"/>
      <c r="J8" s="107"/>
      <c r="K8" s="107"/>
      <c r="L8" s="106"/>
      <c r="M8" s="107"/>
      <c r="N8" s="106"/>
      <c r="O8" s="107"/>
      <c r="P8" s="106"/>
      <c r="Q8" s="107"/>
    </row>
    <row r="9" spans="1:17" ht="21" x14ac:dyDescent="0.25">
      <c r="A9" s="190"/>
      <c r="B9" s="190"/>
      <c r="C9" s="106"/>
      <c r="D9" s="190"/>
      <c r="E9" s="106"/>
      <c r="F9" s="109" t="s">
        <v>115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</row>
    <row r="10" spans="1:17" ht="21" x14ac:dyDescent="0.25">
      <c r="A10" s="186" t="s">
        <v>112</v>
      </c>
      <c r="B10" s="215"/>
      <c r="C10" s="106"/>
      <c r="D10" s="186" t="s">
        <v>116</v>
      </c>
      <c r="E10" s="106"/>
      <c r="F10" s="109" t="s">
        <v>114</v>
      </c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</row>
    <row r="11" spans="1:17" ht="21" x14ac:dyDescent="0.25">
      <c r="A11" s="190"/>
      <c r="B11" s="190"/>
      <c r="C11" s="106"/>
      <c r="D11" s="190"/>
      <c r="E11" s="106"/>
      <c r="F11" s="109" t="s">
        <v>117</v>
      </c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</row>
    <row r="12" spans="1:17" ht="90" customHeight="1" x14ac:dyDescent="0.25">
      <c r="A12" s="217" t="s">
        <v>118</v>
      </c>
      <c r="B12" s="217"/>
      <c r="C12" s="106"/>
      <c r="D12" s="114" t="s">
        <v>119</v>
      </c>
      <c r="E12" s="106"/>
      <c r="F12" s="109" t="s">
        <v>120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7" ht="21" x14ac:dyDescent="0.25">
      <c r="A13" s="217" t="s">
        <v>121</v>
      </c>
      <c r="B13" s="218"/>
      <c r="C13" s="106"/>
      <c r="D13" s="217" t="s">
        <v>121</v>
      </c>
      <c r="E13" s="106"/>
      <c r="F13" s="109" t="s">
        <v>122</v>
      </c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</row>
    <row r="14" spans="1:17" ht="21" x14ac:dyDescent="0.25">
      <c r="A14" s="219"/>
      <c r="B14" s="219"/>
      <c r="C14" s="106"/>
      <c r="D14" s="219"/>
      <c r="E14" s="106"/>
      <c r="F14" s="109" t="s">
        <v>123</v>
      </c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</row>
    <row r="15" spans="1:17" ht="21" x14ac:dyDescent="0.25">
      <c r="A15" s="219"/>
      <c r="B15" s="219"/>
      <c r="C15" s="106"/>
      <c r="D15" s="219"/>
      <c r="E15" s="106"/>
      <c r="F15" s="109" t="s">
        <v>124</v>
      </c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</row>
    <row r="16" spans="1:17" ht="21" x14ac:dyDescent="0.25">
      <c r="A16" s="216"/>
      <c r="B16" s="216"/>
      <c r="C16" s="106"/>
      <c r="D16" s="216"/>
      <c r="E16" s="106"/>
      <c r="F16" s="109" t="s">
        <v>125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</row>
    <row r="17" spans="1:17" x14ac:dyDescent="0.25">
      <c r="A17" s="107"/>
      <c r="B17" s="107"/>
      <c r="C17" s="106"/>
      <c r="D17" s="107"/>
      <c r="E17" s="106"/>
      <c r="F17" s="107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</row>
    <row r="18" spans="1:17" ht="21" x14ac:dyDescent="0.25">
      <c r="A18" s="220"/>
      <c r="B18" s="220"/>
      <c r="C18" s="220"/>
      <c r="D18" s="220"/>
      <c r="E18" s="220"/>
      <c r="F18" s="220"/>
      <c r="G18" s="220"/>
      <c r="H18" s="220"/>
      <c r="I18" s="220"/>
      <c r="J18" s="220"/>
      <c r="K18" s="106"/>
      <c r="L18" s="106"/>
      <c r="M18" s="106"/>
      <c r="N18" s="106"/>
      <c r="O18" s="106"/>
      <c r="P18" s="106"/>
      <c r="Q18" s="106"/>
    </row>
    <row r="19" spans="1:17" ht="24" x14ac:dyDescent="0.25">
      <c r="A19" s="194">
        <v>12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</row>
    <row r="20" spans="1:17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</row>
    <row r="21" spans="1:17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</row>
    <row r="22" spans="1:17" x14ac:dyDescent="0.2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</row>
    <row r="23" spans="1:17" x14ac:dyDescent="0.2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</row>
    <row r="24" spans="1:17" x14ac:dyDescent="0.2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</row>
  </sheetData>
  <mergeCells count="16">
    <mergeCell ref="A12:B12"/>
    <mergeCell ref="A13:B16"/>
    <mergeCell ref="D13:D16"/>
    <mergeCell ref="A19:Q19"/>
    <mergeCell ref="A18:J18"/>
    <mergeCell ref="A8:B9"/>
    <mergeCell ref="D8:D9"/>
    <mergeCell ref="A10:B11"/>
    <mergeCell ref="A1:Q1"/>
    <mergeCell ref="A2:Q2"/>
    <mergeCell ref="A3:Q3"/>
    <mergeCell ref="M6:M7"/>
    <mergeCell ref="Q6:Q7"/>
    <mergeCell ref="A7:B7"/>
    <mergeCell ref="J7:K7"/>
    <mergeCell ref="D10:D11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20"/>
  <sheetViews>
    <sheetView rightToLeft="1" view="pageBreakPreview" topLeftCell="B7" zoomScaleNormal="70" zoomScaleSheetLayoutView="100" workbookViewId="0">
      <selection activeCell="B21" sqref="A21:XFD22"/>
    </sheetView>
  </sheetViews>
  <sheetFormatPr defaultColWidth="9.140625" defaultRowHeight="21.75" customHeight="1" x14ac:dyDescent="0.55000000000000004"/>
  <cols>
    <col min="1" max="1" width="3" style="2" customWidth="1"/>
    <col min="2" max="2" width="76.85546875" style="2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20.140625" style="2" bestFit="1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69" t="s">
        <v>74</v>
      </c>
      <c r="C2" s="169"/>
      <c r="D2" s="169"/>
      <c r="E2" s="169"/>
      <c r="F2" s="169"/>
      <c r="G2" s="169"/>
      <c r="H2" s="169"/>
      <c r="I2" s="169"/>
      <c r="J2" s="169"/>
    </row>
    <row r="3" spans="2:26" ht="31.5" customHeight="1" x14ac:dyDescent="0.55000000000000004">
      <c r="B3" s="169" t="s">
        <v>36</v>
      </c>
      <c r="C3" s="169"/>
      <c r="D3" s="169"/>
      <c r="E3" s="169"/>
      <c r="F3" s="169"/>
      <c r="G3" s="169"/>
      <c r="H3" s="169"/>
      <c r="I3" s="169"/>
      <c r="J3" s="169"/>
    </row>
    <row r="4" spans="2:26" ht="31.5" customHeight="1" x14ac:dyDescent="0.55000000000000004">
      <c r="B4" s="169" t="s">
        <v>226</v>
      </c>
      <c r="C4" s="169"/>
      <c r="D4" s="169"/>
      <c r="E4" s="169"/>
      <c r="F4" s="169"/>
      <c r="G4" s="169"/>
      <c r="H4" s="169"/>
      <c r="I4" s="169"/>
      <c r="J4" s="169"/>
    </row>
    <row r="5" spans="2:26" ht="73.5" customHeight="1" x14ac:dyDescent="0.55000000000000004"/>
    <row r="6" spans="2:26" ht="30" x14ac:dyDescent="0.55000000000000004">
      <c r="B6" s="11" t="s">
        <v>208</v>
      </c>
      <c r="D6" s="145"/>
      <c r="E6" s="145"/>
      <c r="F6" s="145"/>
      <c r="G6" s="145"/>
      <c r="H6" s="145"/>
      <c r="I6" s="145"/>
      <c r="J6" s="145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2:26" ht="18" customHeight="1" x14ac:dyDescent="0.55000000000000004">
      <c r="B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2:26" s="4" customFormat="1" ht="66.75" customHeight="1" x14ac:dyDescent="0.55000000000000004">
      <c r="B8" s="173" t="s">
        <v>59</v>
      </c>
      <c r="C8" s="173" t="s">
        <v>59</v>
      </c>
      <c r="D8" s="173" t="s">
        <v>38</v>
      </c>
      <c r="E8" s="173" t="s">
        <v>38</v>
      </c>
      <c r="F8" s="173" t="s">
        <v>38</v>
      </c>
      <c r="H8" s="173" t="s">
        <v>39</v>
      </c>
      <c r="I8" s="173" t="s">
        <v>39</v>
      </c>
      <c r="J8" s="173" t="s">
        <v>39</v>
      </c>
    </row>
    <row r="9" spans="2:26" s="27" customFormat="1" ht="50.25" customHeight="1" x14ac:dyDescent="0.6">
      <c r="B9" s="222" t="s">
        <v>60</v>
      </c>
      <c r="D9" s="222" t="s">
        <v>61</v>
      </c>
      <c r="F9" s="222" t="s">
        <v>62</v>
      </c>
      <c r="H9" s="222" t="s">
        <v>61</v>
      </c>
      <c r="J9" s="222" t="s">
        <v>62</v>
      </c>
    </row>
    <row r="10" spans="2:26" s="4" customFormat="1" ht="27.75" customHeight="1" x14ac:dyDescent="0.55000000000000004">
      <c r="B10" s="5" t="s">
        <v>184</v>
      </c>
      <c r="D10" s="59">
        <v>356609825</v>
      </c>
      <c r="F10" s="5"/>
      <c r="G10" s="5"/>
      <c r="H10" s="59">
        <v>3564253692</v>
      </c>
      <c r="I10" s="5"/>
      <c r="J10" s="84"/>
    </row>
    <row r="11" spans="2:26" s="4" customFormat="1" ht="27.75" customHeight="1" x14ac:dyDescent="0.55000000000000004">
      <c r="B11" s="5" t="s">
        <v>185</v>
      </c>
      <c r="D11" s="60">
        <v>336715713</v>
      </c>
      <c r="E11" s="5"/>
      <c r="F11" s="5"/>
      <c r="G11" s="5"/>
      <c r="H11" s="60">
        <v>3532495697</v>
      </c>
      <c r="I11" s="5"/>
      <c r="J11" s="29"/>
    </row>
    <row r="12" spans="2:26" s="4" customFormat="1" ht="27.75" customHeight="1" x14ac:dyDescent="0.55000000000000004">
      <c r="B12" s="5" t="s">
        <v>186</v>
      </c>
      <c r="D12" s="60">
        <v>335071390</v>
      </c>
      <c r="E12" s="5"/>
      <c r="F12" s="5"/>
      <c r="G12" s="5"/>
      <c r="H12" s="60">
        <v>3424851112</v>
      </c>
      <c r="I12" s="5"/>
      <c r="J12" s="29"/>
    </row>
    <row r="13" spans="2:26" s="4" customFormat="1" ht="27.75" customHeight="1" x14ac:dyDescent="0.55000000000000004">
      <c r="B13" s="5" t="s">
        <v>187</v>
      </c>
      <c r="D13" s="60">
        <v>383548</v>
      </c>
      <c r="E13" s="5"/>
      <c r="F13" s="5"/>
      <c r="G13" s="5"/>
      <c r="H13" s="60">
        <v>10411183</v>
      </c>
      <c r="I13" s="5"/>
      <c r="J13" s="29"/>
    </row>
    <row r="14" spans="2:26" s="4" customFormat="1" ht="27.75" customHeight="1" x14ac:dyDescent="0.55000000000000004">
      <c r="B14" s="5" t="s">
        <v>188</v>
      </c>
      <c r="D14" s="60">
        <v>29642</v>
      </c>
      <c r="E14" s="5"/>
      <c r="F14" s="5"/>
      <c r="G14" s="5"/>
      <c r="H14" s="60">
        <v>255922</v>
      </c>
      <c r="I14" s="5"/>
      <c r="J14" s="29"/>
    </row>
    <row r="15" spans="2:26" s="4" customFormat="1" ht="27.75" customHeight="1" x14ac:dyDescent="0.55000000000000004">
      <c r="B15" s="5" t="s">
        <v>189</v>
      </c>
      <c r="D15" s="60">
        <v>6058</v>
      </c>
      <c r="E15" s="5"/>
      <c r="F15" s="5"/>
      <c r="G15" s="5"/>
      <c r="H15" s="60">
        <v>49582</v>
      </c>
      <c r="I15" s="5"/>
      <c r="J15" s="29"/>
    </row>
    <row r="16" spans="2:26" s="4" customFormat="1" ht="27.75" customHeight="1" x14ac:dyDescent="0.55000000000000004">
      <c r="B16" s="5" t="s">
        <v>190</v>
      </c>
      <c r="D16" s="60">
        <v>1874</v>
      </c>
      <c r="E16" s="5"/>
      <c r="F16" s="5"/>
      <c r="G16" s="5"/>
      <c r="H16" s="60">
        <v>17085</v>
      </c>
      <c r="I16" s="5"/>
      <c r="J16" s="29"/>
    </row>
    <row r="17" spans="1:10" ht="21.75" customHeight="1" thickBot="1" x14ac:dyDescent="0.6">
      <c r="B17" s="221" t="s">
        <v>64</v>
      </c>
      <c r="C17" s="221"/>
      <c r="D17" s="62">
        <f>SUM(D10:D16)</f>
        <v>1028818050</v>
      </c>
      <c r="E17" s="63"/>
      <c r="F17" s="64"/>
      <c r="G17" s="63"/>
      <c r="H17" s="62">
        <f>SUM(H10:H16)</f>
        <v>10532334273</v>
      </c>
      <c r="I17" s="63"/>
      <c r="J17" s="86"/>
    </row>
    <row r="18" spans="1:10" ht="21.75" customHeight="1" thickTop="1" x14ac:dyDescent="0.55000000000000004">
      <c r="D18" s="2" t="s">
        <v>146</v>
      </c>
      <c r="J18" s="83"/>
    </row>
    <row r="19" spans="1:10" ht="21" customHeight="1" x14ac:dyDescent="0.55000000000000004">
      <c r="A19" s="168">
        <v>13</v>
      </c>
      <c r="B19" s="168"/>
      <c r="C19" s="168"/>
      <c r="D19" s="168"/>
      <c r="E19" s="168"/>
      <c r="F19" s="168"/>
      <c r="G19" s="168"/>
      <c r="H19" s="168"/>
      <c r="I19" s="168"/>
      <c r="J19" s="168"/>
    </row>
    <row r="20" spans="1:10" ht="21.75" customHeight="1" x14ac:dyDescent="0.55000000000000004">
      <c r="J20" s="83"/>
    </row>
  </sheetData>
  <sortState xmlns:xlrd2="http://schemas.microsoft.com/office/spreadsheetml/2017/richdata2" ref="B10:H16">
    <sortCondition descending="1" ref="H10:H16"/>
  </sortState>
  <mergeCells count="13">
    <mergeCell ref="A19:J19"/>
    <mergeCell ref="B2:J2"/>
    <mergeCell ref="B3:J3"/>
    <mergeCell ref="B4:J4"/>
    <mergeCell ref="B17:C17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P17"/>
  <sheetViews>
    <sheetView rightToLeft="1" view="pageBreakPreview" topLeftCell="A4" zoomScale="90" zoomScaleNormal="70" zoomScaleSheetLayoutView="90" workbookViewId="0">
      <selection activeCell="B10" sqref="B10:F12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69" t="s">
        <v>74</v>
      </c>
      <c r="C2" s="169"/>
      <c r="D2" s="169"/>
      <c r="E2" s="169"/>
      <c r="F2" s="169"/>
    </row>
    <row r="3" spans="2:16" ht="30" x14ac:dyDescent="0.55000000000000004">
      <c r="B3" s="169" t="s">
        <v>36</v>
      </c>
      <c r="C3" s="169"/>
      <c r="D3" s="169"/>
      <c r="E3" s="169"/>
      <c r="F3" s="169"/>
    </row>
    <row r="4" spans="2:16" ht="30" x14ac:dyDescent="0.55000000000000004">
      <c r="B4" s="169" t="s">
        <v>226</v>
      </c>
      <c r="C4" s="169"/>
      <c r="D4" s="169"/>
      <c r="E4" s="169"/>
      <c r="F4" s="169"/>
    </row>
    <row r="5" spans="2:16" ht="125.25" customHeight="1" x14ac:dyDescent="0.55000000000000004"/>
    <row r="6" spans="2:16" s="18" customFormat="1" ht="24" x14ac:dyDescent="0.6">
      <c r="B6" s="41" t="s">
        <v>209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2:16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2:16" ht="30" x14ac:dyDescent="0.55000000000000004">
      <c r="B8" s="206" t="s">
        <v>63</v>
      </c>
      <c r="D8" s="169" t="s">
        <v>38</v>
      </c>
      <c r="F8" s="169" t="s">
        <v>227</v>
      </c>
    </row>
    <row r="9" spans="2:16" ht="30" x14ac:dyDescent="0.55000000000000004">
      <c r="B9" s="224" t="s">
        <v>63</v>
      </c>
      <c r="D9" s="225" t="s">
        <v>33</v>
      </c>
      <c r="F9" s="225" t="s">
        <v>33</v>
      </c>
    </row>
    <row r="10" spans="2:16" x14ac:dyDescent="0.55000000000000004">
      <c r="B10" s="2" t="s">
        <v>75</v>
      </c>
      <c r="D10" s="65">
        <v>0</v>
      </c>
      <c r="E10" s="63"/>
      <c r="F10" s="65">
        <v>4281949</v>
      </c>
    </row>
    <row r="11" spans="2:16" x14ac:dyDescent="0.55000000000000004">
      <c r="B11" s="2" t="s">
        <v>63</v>
      </c>
      <c r="D11" s="65">
        <v>0</v>
      </c>
      <c r="E11" s="63"/>
      <c r="F11" s="65">
        <v>3974584</v>
      </c>
    </row>
    <row r="12" spans="2:16" x14ac:dyDescent="0.55000000000000004">
      <c r="B12" s="2" t="s">
        <v>77</v>
      </c>
      <c r="D12" s="65">
        <v>1</v>
      </c>
      <c r="E12" s="63"/>
      <c r="F12" s="65">
        <v>59</v>
      </c>
    </row>
    <row r="13" spans="2:16" ht="21.75" thickBot="1" x14ac:dyDescent="0.6">
      <c r="B13" s="22" t="s">
        <v>64</v>
      </c>
      <c r="D13" s="62">
        <f>SUM(D10:D12)</f>
        <v>1</v>
      </c>
      <c r="E13" s="63"/>
      <c r="F13" s="62">
        <f>SUM(F10:F12)</f>
        <v>8256592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23">
        <v>14</v>
      </c>
      <c r="B17" s="223"/>
      <c r="C17" s="223"/>
      <c r="D17" s="223"/>
      <c r="E17" s="223"/>
      <c r="F17" s="223"/>
    </row>
  </sheetData>
  <sortState xmlns:xlrd2="http://schemas.microsoft.com/office/spreadsheetml/2017/richdata2"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AB28"/>
  <sheetViews>
    <sheetView rightToLeft="1" view="pageBreakPreview" topLeftCell="A4" zoomScale="85" zoomScaleNormal="110" zoomScaleSheetLayoutView="85" workbookViewId="0">
      <selection activeCell="J13" sqref="J13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69" t="s">
        <v>74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</row>
    <row r="3" spans="2:28" ht="30" x14ac:dyDescent="0.55000000000000004">
      <c r="B3" s="169" t="s">
        <v>36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</row>
    <row r="4" spans="2:28" ht="30" x14ac:dyDescent="0.55000000000000004">
      <c r="B4" s="169" t="s">
        <v>226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</row>
    <row r="5" spans="2:28" ht="67.5" customHeight="1" x14ac:dyDescent="0.55000000000000004"/>
    <row r="6" spans="2:28" ht="30" x14ac:dyDescent="0.55000000000000004">
      <c r="B6" s="199" t="s">
        <v>210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7" customFormat="1" ht="24" x14ac:dyDescent="0.6">
      <c r="B7" s="226" t="s">
        <v>1</v>
      </c>
      <c r="D7" s="222" t="s">
        <v>44</v>
      </c>
      <c r="E7" s="222" t="s">
        <v>44</v>
      </c>
      <c r="F7" s="222" t="s">
        <v>44</v>
      </c>
      <c r="G7" s="222" t="s">
        <v>44</v>
      </c>
      <c r="H7" s="222" t="s">
        <v>44</v>
      </c>
      <c r="J7" s="222" t="s">
        <v>38</v>
      </c>
      <c r="K7" s="222" t="s">
        <v>38</v>
      </c>
      <c r="L7" s="222" t="s">
        <v>38</v>
      </c>
      <c r="M7" s="222" t="s">
        <v>38</v>
      </c>
      <c r="N7" s="222" t="s">
        <v>38</v>
      </c>
      <c r="P7" s="222" t="s">
        <v>39</v>
      </c>
      <c r="Q7" s="222" t="s">
        <v>39</v>
      </c>
      <c r="R7" s="222" t="s">
        <v>39</v>
      </c>
      <c r="S7" s="222" t="s">
        <v>39</v>
      </c>
      <c r="T7" s="222" t="s">
        <v>39</v>
      </c>
    </row>
    <row r="8" spans="2:28" s="27" customFormat="1" ht="63.75" customHeight="1" x14ac:dyDescent="0.6">
      <c r="B8" s="226" t="s">
        <v>1</v>
      </c>
      <c r="D8" s="105" t="s">
        <v>126</v>
      </c>
      <c r="E8" s="40"/>
      <c r="F8" s="227" t="s">
        <v>45</v>
      </c>
      <c r="G8" s="40"/>
      <c r="H8" s="227" t="s">
        <v>46</v>
      </c>
      <c r="J8" s="227" t="s">
        <v>47</v>
      </c>
      <c r="K8" s="40"/>
      <c r="L8" s="227" t="s">
        <v>42</v>
      </c>
      <c r="M8" s="40"/>
      <c r="N8" s="227" t="s">
        <v>48</v>
      </c>
      <c r="P8" s="227" t="s">
        <v>47</v>
      </c>
      <c r="Q8" s="40"/>
      <c r="R8" s="227" t="s">
        <v>42</v>
      </c>
      <c r="S8" s="40"/>
      <c r="T8" s="227" t="s">
        <v>48</v>
      </c>
    </row>
    <row r="9" spans="2:28" s="27" customFormat="1" ht="24" customHeight="1" x14ac:dyDescent="0.6">
      <c r="B9" s="2" t="s">
        <v>168</v>
      </c>
      <c r="C9" s="2"/>
      <c r="D9" s="65" t="s">
        <v>193</v>
      </c>
      <c r="E9" s="65"/>
      <c r="F9" s="65">
        <v>13382</v>
      </c>
      <c r="G9" s="65"/>
      <c r="H9" s="65">
        <v>2320</v>
      </c>
      <c r="I9" s="65"/>
      <c r="J9" s="65">
        <v>0</v>
      </c>
      <c r="K9" s="65"/>
      <c r="L9" s="65">
        <v>0</v>
      </c>
      <c r="M9" s="65"/>
      <c r="N9" s="65">
        <v>0</v>
      </c>
      <c r="O9" s="65"/>
      <c r="P9" s="65">
        <v>31046240</v>
      </c>
      <c r="Q9" s="65"/>
      <c r="R9" s="65">
        <v>0</v>
      </c>
      <c r="S9" s="65"/>
      <c r="T9" s="65">
        <v>31046240</v>
      </c>
    </row>
    <row r="10" spans="2:28" s="27" customFormat="1" ht="27.75" customHeight="1" x14ac:dyDescent="0.6">
      <c r="B10" s="2" t="s">
        <v>165</v>
      </c>
      <c r="C10" s="2"/>
      <c r="D10" s="65" t="s">
        <v>211</v>
      </c>
      <c r="E10" s="65"/>
      <c r="F10" s="65">
        <v>1</v>
      </c>
      <c r="G10" s="65"/>
      <c r="H10" s="65">
        <v>28</v>
      </c>
      <c r="I10" s="65"/>
      <c r="J10" s="65">
        <v>0</v>
      </c>
      <c r="K10" s="65"/>
      <c r="L10" s="65">
        <v>0</v>
      </c>
      <c r="M10" s="65"/>
      <c r="N10" s="65">
        <v>0</v>
      </c>
      <c r="O10" s="65"/>
      <c r="P10" s="65">
        <v>28</v>
      </c>
      <c r="Q10" s="65"/>
      <c r="R10" s="65">
        <v>2</v>
      </c>
      <c r="S10" s="65"/>
      <c r="T10" s="65">
        <v>26</v>
      </c>
    </row>
    <row r="11" spans="2:28" ht="21.75" thickBot="1" x14ac:dyDescent="0.6">
      <c r="B11" s="64" t="s">
        <v>64</v>
      </c>
      <c r="C11" s="87"/>
      <c r="D11" s="87"/>
      <c r="E11" s="87"/>
      <c r="F11" s="62">
        <f>SUM(F9:F10)</f>
        <v>13383</v>
      </c>
      <c r="G11" s="62">
        <f t="shared" ref="G11:S11" si="0">SUM(G10)</f>
        <v>0</v>
      </c>
      <c r="H11" s="62">
        <f>SUM(H9:H10)</f>
        <v>2348</v>
      </c>
      <c r="I11" s="62">
        <f t="shared" si="0"/>
        <v>0</v>
      </c>
      <c r="J11" s="62">
        <f>SUM(J9:J10)</f>
        <v>0</v>
      </c>
      <c r="K11" s="62">
        <f t="shared" si="0"/>
        <v>0</v>
      </c>
      <c r="L11" s="62">
        <f>SUM(L9:L10)</f>
        <v>0</v>
      </c>
      <c r="M11" s="62">
        <f t="shared" si="0"/>
        <v>0</v>
      </c>
      <c r="N11" s="62">
        <f>SUM(N9:N10)</f>
        <v>0</v>
      </c>
      <c r="O11" s="62">
        <f t="shared" si="0"/>
        <v>0</v>
      </c>
      <c r="P11" s="62">
        <f>SUM(P9:P10)</f>
        <v>31046268</v>
      </c>
      <c r="Q11" s="62">
        <f t="shared" si="0"/>
        <v>0</v>
      </c>
      <c r="R11" s="62">
        <f>SUM(R9:R10)</f>
        <v>2</v>
      </c>
      <c r="S11" s="62">
        <f t="shared" si="0"/>
        <v>0</v>
      </c>
      <c r="T11" s="62">
        <f>SUM(T9:T10)</f>
        <v>31046266</v>
      </c>
    </row>
    <row r="12" spans="2:28" ht="21.75" thickTop="1" x14ac:dyDescent="0.55000000000000004">
      <c r="L12"/>
    </row>
    <row r="13" spans="2:28" ht="30" x14ac:dyDescent="0.55000000000000004">
      <c r="B13" s="63"/>
      <c r="C13" s="63"/>
      <c r="D13" s="63"/>
      <c r="E13" s="63"/>
      <c r="F13" s="63"/>
      <c r="G13" s="63"/>
      <c r="H13" s="63"/>
      <c r="I13" s="63"/>
      <c r="J13" s="69">
        <v>15</v>
      </c>
      <c r="K13" s="63"/>
      <c r="L13" s="113"/>
      <c r="M13" s="63"/>
      <c r="N13" s="63"/>
      <c r="O13" s="63"/>
      <c r="P13" s="63"/>
      <c r="Q13" s="63"/>
      <c r="R13" s="63"/>
      <c r="S13" s="63"/>
      <c r="T13" s="63"/>
    </row>
    <row r="14" spans="2:28" x14ac:dyDescent="0.55000000000000004">
      <c r="L14"/>
    </row>
    <row r="16" spans="2:28" x14ac:dyDescent="0.55000000000000004">
      <c r="L16"/>
    </row>
    <row r="17" spans="12:12" x14ac:dyDescent="0.55000000000000004">
      <c r="L17"/>
    </row>
    <row r="18" spans="12:12" x14ac:dyDescent="0.55000000000000004">
      <c r="L18"/>
    </row>
    <row r="19" spans="12:12" x14ac:dyDescent="0.55000000000000004">
      <c r="L19"/>
    </row>
    <row r="20" spans="12:12" x14ac:dyDescent="0.55000000000000004">
      <c r="L20"/>
    </row>
    <row r="21" spans="12:12" x14ac:dyDescent="0.55000000000000004">
      <c r="L21"/>
    </row>
    <row r="22" spans="12:12" x14ac:dyDescent="0.55000000000000004">
      <c r="L22"/>
    </row>
    <row r="23" spans="12:12" x14ac:dyDescent="0.55000000000000004">
      <c r="L23"/>
    </row>
    <row r="24" spans="12:12" x14ac:dyDescent="0.55000000000000004">
      <c r="L24"/>
    </row>
    <row r="25" spans="12:12" x14ac:dyDescent="0.55000000000000004">
      <c r="L25"/>
    </row>
    <row r="26" spans="12:12" x14ac:dyDescent="0.55000000000000004">
      <c r="L26"/>
    </row>
    <row r="27" spans="12:12" x14ac:dyDescent="0.55000000000000004">
      <c r="L27"/>
    </row>
    <row r="28" spans="12:12" x14ac:dyDescent="0.55000000000000004">
      <c r="L28" s="81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18"/>
  <sheetViews>
    <sheetView rightToLeft="1" view="pageBreakPreview" zoomScale="110" zoomScaleNormal="100" zoomScaleSheetLayoutView="110" workbookViewId="0">
      <selection activeCell="I11" sqref="I11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9.140625" customWidth="1"/>
  </cols>
  <sheetData>
    <row r="1" spans="1:11" ht="25.5" x14ac:dyDescent="0.25">
      <c r="A1" s="191" t="s">
        <v>74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25.5" x14ac:dyDescent="0.25">
      <c r="A2" s="191" t="s">
        <v>36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</row>
    <row r="3" spans="1:11" ht="25.5" x14ac:dyDescent="0.25">
      <c r="A3" s="191" t="s">
        <v>226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</row>
    <row r="4" spans="1:11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1" ht="24" x14ac:dyDescent="0.25">
      <c r="A5" s="228" t="s">
        <v>103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</row>
    <row r="6" spans="1:11" ht="21" x14ac:dyDescent="0.25">
      <c r="A6" s="106"/>
      <c r="B6" s="106"/>
      <c r="C6" s="106"/>
      <c r="D6" s="106"/>
      <c r="E6" s="106"/>
      <c r="F6" s="106"/>
      <c r="G6" s="106"/>
      <c r="H6" s="106"/>
      <c r="I6" s="108" t="s">
        <v>38</v>
      </c>
      <c r="J6" s="106"/>
      <c r="K6" s="108" t="s">
        <v>102</v>
      </c>
    </row>
    <row r="7" spans="1:11" ht="114" customHeight="1" x14ac:dyDescent="0.25">
      <c r="A7" s="108" t="s">
        <v>127</v>
      </c>
      <c r="B7" s="106"/>
      <c r="C7" s="115" t="s">
        <v>128</v>
      </c>
      <c r="D7" s="106"/>
      <c r="E7" s="115" t="s">
        <v>129</v>
      </c>
      <c r="F7" s="106"/>
      <c r="G7" s="115" t="s">
        <v>130</v>
      </c>
      <c r="H7" s="106"/>
      <c r="I7" s="114" t="s">
        <v>131</v>
      </c>
      <c r="J7" s="106"/>
      <c r="K7" s="114" t="s">
        <v>131</v>
      </c>
    </row>
    <row r="8" spans="1:11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</row>
    <row r="9" spans="1:11" ht="15.75" thickBot="1" x14ac:dyDescent="0.3">
      <c r="A9" s="128" t="s">
        <v>58</v>
      </c>
      <c r="B9" s="106"/>
      <c r="C9" s="127"/>
      <c r="D9" s="106"/>
      <c r="E9" s="127"/>
      <c r="F9" s="106"/>
      <c r="G9" s="127"/>
      <c r="H9" s="106"/>
      <c r="I9" s="127"/>
      <c r="J9" s="106"/>
      <c r="K9" s="127"/>
    </row>
    <row r="10" spans="1:11" ht="15.75" thickTop="1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</row>
    <row r="11" spans="1:11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</row>
    <row r="12" spans="1:11" ht="29.25" customHeight="1" x14ac:dyDescent="0.25">
      <c r="A12" s="194">
        <v>16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4"/>
    </row>
    <row r="13" spans="1:11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</row>
    <row r="14" spans="1:11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</row>
    <row r="15" spans="1:1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</row>
    <row r="16" spans="1:11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</row>
    <row r="17" spans="1:11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</row>
    <row r="18" spans="1:11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</row>
  </sheetData>
  <mergeCells count="5">
    <mergeCell ref="A1:K1"/>
    <mergeCell ref="A2:K2"/>
    <mergeCell ref="A3:K3"/>
    <mergeCell ref="A5:K5"/>
    <mergeCell ref="A12:K12"/>
  </mergeCells>
  <pageMargins left="0.7" right="0.7" top="0.75" bottom="0.75" header="0.3" footer="0.3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16"/>
  <sheetViews>
    <sheetView rightToLeft="1" workbookViewId="0">
      <selection activeCell="A10" sqref="A10"/>
    </sheetView>
  </sheetViews>
  <sheetFormatPr defaultRowHeight="15" x14ac:dyDescent="0.25"/>
  <cols>
    <col min="1" max="1" width="28" bestFit="1" customWidth="1"/>
    <col min="2" max="2" width="1.42578125" customWidth="1"/>
    <col min="3" max="3" width="17.5703125" customWidth="1"/>
    <col min="4" max="4" width="1.42578125" customWidth="1"/>
    <col min="5" max="5" width="11" bestFit="1" customWidth="1"/>
    <col min="6" max="6" width="1.42578125" customWidth="1"/>
    <col min="7" max="7" width="8.42578125" bestFit="1" customWidth="1"/>
    <col min="8" max="8" width="1.42578125" customWidth="1"/>
    <col min="9" max="9" width="12" bestFit="1" customWidth="1"/>
    <col min="10" max="10" width="1.42578125" customWidth="1"/>
    <col min="11" max="11" width="6.28515625" bestFit="1" customWidth="1"/>
    <col min="12" max="12" width="1.42578125" customWidth="1"/>
    <col min="13" max="13" width="12" bestFit="1" customWidth="1"/>
    <col min="14" max="14" width="1.42578125" customWidth="1"/>
    <col min="15" max="15" width="13.85546875" bestFit="1" customWidth="1"/>
    <col min="16" max="16" width="1.42578125" customWidth="1"/>
    <col min="17" max="17" width="6.28515625" bestFit="1" customWidth="1"/>
    <col min="18" max="18" width="1.42578125" customWidth="1"/>
    <col min="19" max="19" width="13.85546875" bestFit="1" customWidth="1"/>
  </cols>
  <sheetData>
    <row r="1" spans="1:19" ht="25.5" x14ac:dyDescent="0.25">
      <c r="A1" s="191" t="s">
        <v>74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</row>
    <row r="2" spans="1:19" ht="25.5" x14ac:dyDescent="0.25">
      <c r="A2" s="191" t="s">
        <v>36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</row>
    <row r="3" spans="1:19" ht="25.5" x14ac:dyDescent="0.25">
      <c r="A3" s="191" t="s">
        <v>226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</row>
    <row r="4" spans="1:19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1:19" ht="24" x14ac:dyDescent="0.25">
      <c r="A5" s="228" t="s">
        <v>212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</row>
    <row r="6" spans="1:19" ht="21" x14ac:dyDescent="0.25">
      <c r="A6" s="190" t="s">
        <v>132</v>
      </c>
      <c r="B6" s="106"/>
      <c r="C6" s="106"/>
      <c r="D6" s="106"/>
      <c r="E6" s="106"/>
      <c r="F6" s="106"/>
      <c r="G6" s="106"/>
      <c r="H6" s="106"/>
      <c r="I6" s="190" t="s">
        <v>38</v>
      </c>
      <c r="J6" s="190"/>
      <c r="K6" s="190"/>
      <c r="L6" s="190"/>
      <c r="M6" s="190"/>
      <c r="N6" s="106"/>
      <c r="O6" s="190" t="s">
        <v>102</v>
      </c>
      <c r="P6" s="190"/>
      <c r="Q6" s="190"/>
      <c r="R6" s="190"/>
      <c r="S6" s="190"/>
    </row>
    <row r="7" spans="1:19" ht="63" x14ac:dyDescent="0.25">
      <c r="A7" s="190"/>
      <c r="B7" s="106"/>
      <c r="C7" s="115" t="s">
        <v>133</v>
      </c>
      <c r="D7" s="106"/>
      <c r="E7" s="115" t="s">
        <v>69</v>
      </c>
      <c r="F7" s="106"/>
      <c r="G7" s="115" t="s">
        <v>134</v>
      </c>
      <c r="H7" s="106"/>
      <c r="I7" s="114" t="s">
        <v>41</v>
      </c>
      <c r="J7" s="107"/>
      <c r="K7" s="114" t="s">
        <v>42</v>
      </c>
      <c r="L7" s="107"/>
      <c r="M7" s="114" t="s">
        <v>43</v>
      </c>
      <c r="N7" s="106"/>
      <c r="O7" s="114" t="s">
        <v>41</v>
      </c>
      <c r="P7" s="107"/>
      <c r="Q7" s="114" t="s">
        <v>42</v>
      </c>
      <c r="R7" s="107"/>
      <c r="S7" s="114" t="s">
        <v>43</v>
      </c>
    </row>
    <row r="8" spans="1:19" ht="21.75" thickBot="1" x14ac:dyDescent="0.3">
      <c r="A8" s="111" t="s">
        <v>58</v>
      </c>
      <c r="B8" s="106"/>
      <c r="C8" s="110"/>
      <c r="D8" s="106"/>
      <c r="E8" s="131"/>
      <c r="F8" s="106"/>
      <c r="G8" s="110"/>
      <c r="H8" s="106"/>
      <c r="I8" s="110">
        <v>0</v>
      </c>
      <c r="J8" s="106"/>
      <c r="K8" s="110">
        <v>0</v>
      </c>
      <c r="L8" s="106"/>
      <c r="M8" s="110">
        <v>0</v>
      </c>
      <c r="N8" s="106"/>
      <c r="O8" s="110">
        <v>0</v>
      </c>
      <c r="P8" s="106"/>
      <c r="Q8" s="110">
        <v>0</v>
      </c>
      <c r="R8" s="106"/>
      <c r="S8" s="110">
        <v>0</v>
      </c>
    </row>
    <row r="9" spans="1:19" ht="15.75" thickTop="1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</row>
    <row r="10" spans="1:19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</row>
    <row r="11" spans="1:19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</row>
    <row r="12" spans="1:19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</row>
    <row r="13" spans="1:19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</row>
    <row r="14" spans="1:19" ht="30" x14ac:dyDescent="0.25">
      <c r="A14" s="168">
        <v>17</v>
      </c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</row>
    <row r="15" spans="1:19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</row>
    <row r="16" spans="1:19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</row>
  </sheetData>
  <mergeCells count="8">
    <mergeCell ref="A14:S14"/>
    <mergeCell ref="A1:S1"/>
    <mergeCell ref="A2:S2"/>
    <mergeCell ref="A3:S3"/>
    <mergeCell ref="A5:S5"/>
    <mergeCell ref="A6:A7"/>
    <mergeCell ref="I6:M6"/>
    <mergeCell ref="O6:S6"/>
  </mergeCells>
  <pageMargins left="0.7" right="0.7" top="0.75" bottom="0.75" header="0.3" footer="0.3"/>
  <pageSetup paperSize="9" scale="92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20"/>
  <sheetViews>
    <sheetView rightToLeft="1" view="pageBreakPreview" topLeftCell="A9" zoomScale="90" zoomScaleNormal="70" zoomScaleSheetLayoutView="90" workbookViewId="0">
      <selection activeCell="A22" sqref="A22:XFD23"/>
    </sheetView>
  </sheetViews>
  <sheetFormatPr defaultColWidth="9.140625" defaultRowHeight="21.75" customHeight="1" x14ac:dyDescent="0.25"/>
  <cols>
    <col min="1" max="1" width="2.7109375" style="23" customWidth="1"/>
    <col min="2" max="2" width="38.85546875" style="23" customWidth="1"/>
    <col min="3" max="3" width="0.85546875" style="23" customWidth="1"/>
    <col min="4" max="4" width="16.85546875" style="23" bestFit="1" customWidth="1"/>
    <col min="5" max="5" width="0.85546875" style="23" customWidth="1"/>
    <col min="6" max="6" width="13.5703125" style="23" bestFit="1" customWidth="1"/>
    <col min="7" max="7" width="0.7109375" style="23" customWidth="1"/>
    <col min="8" max="8" width="16.85546875" style="23" bestFit="1" customWidth="1"/>
    <col min="9" max="9" width="1" style="23" customWidth="1"/>
    <col min="10" max="10" width="18.7109375" style="23" bestFit="1" customWidth="1"/>
    <col min="11" max="11" width="0.5703125" style="23" customWidth="1"/>
    <col min="12" max="12" width="13.28515625" style="23" customWidth="1"/>
    <col min="13" max="13" width="0.5703125" style="23" customWidth="1"/>
    <col min="14" max="14" width="18.7109375" style="23" bestFit="1" customWidth="1"/>
    <col min="15" max="15" width="1" style="23" customWidth="1"/>
    <col min="16" max="16" width="16.85546875" style="23" bestFit="1" customWidth="1"/>
    <col min="17" max="16384" width="9.140625" style="23"/>
  </cols>
  <sheetData>
    <row r="2" spans="2:22" ht="27" customHeight="1" x14ac:dyDescent="0.25">
      <c r="B2" s="232" t="s">
        <v>74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2:22" ht="27" customHeight="1" x14ac:dyDescent="0.25">
      <c r="B3" s="232" t="s">
        <v>36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</row>
    <row r="4" spans="2:22" ht="27" customHeight="1" x14ac:dyDescent="0.25">
      <c r="B4" s="232" t="s">
        <v>226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</row>
    <row r="5" spans="2:22" s="24" customFormat="1" ht="21.75" customHeight="1" x14ac:dyDescent="0.2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2:22" s="2" customFormat="1" ht="30.75" customHeight="1" x14ac:dyDescent="0.55000000000000004">
      <c r="B6" s="230" t="s">
        <v>213</v>
      </c>
      <c r="C6" s="230"/>
      <c r="D6" s="230"/>
      <c r="E6" s="230"/>
      <c r="F6" s="230"/>
      <c r="G6" s="230"/>
      <c r="H6" s="230"/>
      <c r="I6" s="230"/>
      <c r="J6" s="230"/>
      <c r="K6" s="42"/>
      <c r="L6" s="42"/>
      <c r="M6" s="42"/>
      <c r="N6" s="42"/>
      <c r="O6" s="10"/>
      <c r="P6" s="10"/>
      <c r="Q6" s="10"/>
      <c r="R6" s="10"/>
      <c r="S6" s="10"/>
      <c r="T6" s="10"/>
      <c r="U6" s="10"/>
      <c r="V6" s="10"/>
    </row>
    <row r="7" spans="2:22" s="2" customFormat="1" ht="21.75" customHeight="1" x14ac:dyDescent="0.6">
      <c r="B7" s="41"/>
      <c r="C7" s="18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0"/>
      <c r="P7" s="10"/>
      <c r="Q7" s="10"/>
      <c r="R7" s="10"/>
      <c r="S7" s="10"/>
      <c r="T7" s="10"/>
      <c r="U7" s="10"/>
      <c r="V7" s="10"/>
    </row>
    <row r="8" spans="2:22" s="24" customFormat="1" ht="21.75" customHeight="1" x14ac:dyDescent="0.25">
      <c r="B8" s="231" t="s">
        <v>37</v>
      </c>
      <c r="C8" s="231" t="s">
        <v>37</v>
      </c>
      <c r="D8" s="231" t="s">
        <v>38</v>
      </c>
      <c r="E8" s="231" t="s">
        <v>38</v>
      </c>
      <c r="F8" s="231" t="s">
        <v>38</v>
      </c>
      <c r="G8" s="231" t="s">
        <v>38</v>
      </c>
      <c r="H8" s="231" t="s">
        <v>38</v>
      </c>
      <c r="I8" s="71"/>
      <c r="J8" s="231" t="s">
        <v>39</v>
      </c>
      <c r="K8" s="231" t="s">
        <v>39</v>
      </c>
      <c r="L8" s="231" t="s">
        <v>39</v>
      </c>
      <c r="M8" s="231" t="s">
        <v>39</v>
      </c>
      <c r="N8" s="231" t="s">
        <v>39</v>
      </c>
    </row>
    <row r="9" spans="2:22" s="25" customFormat="1" ht="58.5" customHeight="1" x14ac:dyDescent="0.25">
      <c r="B9" s="234" t="s">
        <v>40</v>
      </c>
      <c r="C9" s="72"/>
      <c r="D9" s="234" t="s">
        <v>41</v>
      </c>
      <c r="E9" s="72"/>
      <c r="F9" s="234" t="s">
        <v>42</v>
      </c>
      <c r="G9" s="72"/>
      <c r="H9" s="234" t="s">
        <v>43</v>
      </c>
      <c r="I9" s="71"/>
      <c r="J9" s="234" t="s">
        <v>41</v>
      </c>
      <c r="K9" s="72"/>
      <c r="L9" s="234" t="s">
        <v>42</v>
      </c>
      <c r="M9" s="72"/>
      <c r="N9" s="234" t="s">
        <v>43</v>
      </c>
    </row>
    <row r="10" spans="2:22" s="24" customFormat="1" ht="23.25" customHeight="1" x14ac:dyDescent="0.25">
      <c r="B10" s="73" t="s">
        <v>184</v>
      </c>
      <c r="C10" s="71"/>
      <c r="D10" s="116">
        <v>356609825</v>
      </c>
      <c r="E10" s="74"/>
      <c r="F10" s="116">
        <v>-257287</v>
      </c>
      <c r="G10" s="74"/>
      <c r="H10" s="116">
        <f t="shared" ref="H10:H16" si="0">D10-F10</f>
        <v>356867112</v>
      </c>
      <c r="I10" s="74"/>
      <c r="J10" s="116">
        <v>3564253692</v>
      </c>
      <c r="K10" s="74"/>
      <c r="L10" s="116">
        <v>668945</v>
      </c>
      <c r="M10" s="74"/>
      <c r="N10" s="116">
        <f t="shared" ref="N10:N16" si="1">J10-L10</f>
        <v>3563584747</v>
      </c>
    </row>
    <row r="11" spans="2:22" s="24" customFormat="1" ht="23.25" customHeight="1" x14ac:dyDescent="0.25">
      <c r="B11" s="73" t="s">
        <v>185</v>
      </c>
      <c r="C11" s="71"/>
      <c r="D11" s="116">
        <v>336715713</v>
      </c>
      <c r="E11" s="74"/>
      <c r="F11" s="116">
        <v>-210832</v>
      </c>
      <c r="G11" s="74"/>
      <c r="H11" s="116">
        <f t="shared" si="0"/>
        <v>336926545</v>
      </c>
      <c r="I11" s="74"/>
      <c r="J11" s="116">
        <v>3532495697</v>
      </c>
      <c r="K11" s="74"/>
      <c r="L11" s="116">
        <v>1670618</v>
      </c>
      <c r="M11" s="74"/>
      <c r="N11" s="116">
        <f t="shared" si="1"/>
        <v>3530825079</v>
      </c>
    </row>
    <row r="12" spans="2:22" s="24" customFormat="1" ht="23.25" customHeight="1" x14ac:dyDescent="0.25">
      <c r="B12" s="73" t="s">
        <v>186</v>
      </c>
      <c r="C12" s="71"/>
      <c r="D12" s="116">
        <v>335071390</v>
      </c>
      <c r="E12" s="74"/>
      <c r="F12" s="116">
        <v>-414316</v>
      </c>
      <c r="G12" s="74"/>
      <c r="H12" s="116">
        <f t="shared" si="0"/>
        <v>335485706</v>
      </c>
      <c r="I12" s="74"/>
      <c r="J12" s="116">
        <v>3424851112</v>
      </c>
      <c r="K12" s="74"/>
      <c r="L12" s="116">
        <v>1077220</v>
      </c>
      <c r="M12" s="74"/>
      <c r="N12" s="116">
        <f t="shared" si="1"/>
        <v>3423773892</v>
      </c>
    </row>
    <row r="13" spans="2:22" s="24" customFormat="1" ht="23.25" customHeight="1" x14ac:dyDescent="0.25">
      <c r="B13" s="73" t="s">
        <v>187</v>
      </c>
      <c r="C13" s="71"/>
      <c r="D13" s="116">
        <v>383548</v>
      </c>
      <c r="E13" s="74"/>
      <c r="F13" s="116">
        <v>0</v>
      </c>
      <c r="G13" s="74"/>
      <c r="H13" s="116">
        <f t="shared" si="0"/>
        <v>383548</v>
      </c>
      <c r="I13" s="74"/>
      <c r="J13" s="116">
        <v>10411183</v>
      </c>
      <c r="K13" s="74"/>
      <c r="L13" s="116">
        <v>0</v>
      </c>
      <c r="M13" s="74"/>
      <c r="N13" s="116">
        <f t="shared" si="1"/>
        <v>10411183</v>
      </c>
    </row>
    <row r="14" spans="2:22" s="24" customFormat="1" ht="23.25" customHeight="1" x14ac:dyDescent="0.25">
      <c r="B14" s="73" t="s">
        <v>188</v>
      </c>
      <c r="C14" s="71"/>
      <c r="D14" s="116">
        <v>29642</v>
      </c>
      <c r="E14" s="74"/>
      <c r="F14" s="116">
        <v>0</v>
      </c>
      <c r="G14" s="74"/>
      <c r="H14" s="116">
        <f t="shared" si="0"/>
        <v>29642</v>
      </c>
      <c r="I14" s="74"/>
      <c r="J14" s="116">
        <v>255922</v>
      </c>
      <c r="K14" s="74"/>
      <c r="L14" s="116">
        <v>0</v>
      </c>
      <c r="M14" s="74"/>
      <c r="N14" s="116">
        <f t="shared" si="1"/>
        <v>255922</v>
      </c>
    </row>
    <row r="15" spans="2:22" s="24" customFormat="1" ht="23.25" customHeight="1" x14ac:dyDescent="0.25">
      <c r="B15" s="73" t="s">
        <v>192</v>
      </c>
      <c r="C15" s="71"/>
      <c r="D15" s="116">
        <v>6058</v>
      </c>
      <c r="E15" s="74"/>
      <c r="F15" s="116">
        <v>0</v>
      </c>
      <c r="G15" s="74"/>
      <c r="H15" s="116">
        <f t="shared" si="0"/>
        <v>6058</v>
      </c>
      <c r="I15" s="74"/>
      <c r="J15" s="116">
        <v>49582</v>
      </c>
      <c r="K15" s="74"/>
      <c r="L15" s="116">
        <v>0</v>
      </c>
      <c r="M15" s="74"/>
      <c r="N15" s="116">
        <f t="shared" si="1"/>
        <v>49582</v>
      </c>
    </row>
    <row r="16" spans="2:22" s="24" customFormat="1" ht="22.5" customHeight="1" x14ac:dyDescent="0.25">
      <c r="B16" s="73" t="s">
        <v>191</v>
      </c>
      <c r="C16" s="71"/>
      <c r="D16" s="116">
        <v>1874</v>
      </c>
      <c r="E16" s="74"/>
      <c r="F16" s="116">
        <v>0</v>
      </c>
      <c r="G16" s="74"/>
      <c r="H16" s="116">
        <f t="shared" si="0"/>
        <v>1874</v>
      </c>
      <c r="I16" s="74"/>
      <c r="J16" s="116">
        <v>17085</v>
      </c>
      <c r="K16" s="74"/>
      <c r="L16" s="116">
        <v>0</v>
      </c>
      <c r="M16" s="74"/>
      <c r="N16" s="116">
        <f t="shared" si="1"/>
        <v>17085</v>
      </c>
    </row>
    <row r="17" spans="2:14" s="24" customFormat="1" ht="21.75" customHeight="1" thickBot="1" x14ac:dyDescent="0.3">
      <c r="B17" s="233" t="s">
        <v>64</v>
      </c>
      <c r="C17" s="233"/>
      <c r="D17" s="75">
        <f>SUM(D10:D16)</f>
        <v>1028818050</v>
      </c>
      <c r="E17" s="75"/>
      <c r="F17" s="154">
        <f>SUM(F10:F16)</f>
        <v>-882435</v>
      </c>
      <c r="G17" s="75"/>
      <c r="H17" s="75">
        <f>SUM(H10:H16)</f>
        <v>1029700485</v>
      </c>
      <c r="I17" s="75"/>
      <c r="J17" s="75">
        <f>SUM(J10:J16)</f>
        <v>10532334273</v>
      </c>
      <c r="K17" s="75"/>
      <c r="L17" s="75">
        <f>SUM(L10:L16)</f>
        <v>3416783</v>
      </c>
      <c r="M17" s="75"/>
      <c r="N17" s="75">
        <f>SUM(N10:N16)</f>
        <v>10528917490</v>
      </c>
    </row>
    <row r="18" spans="2:14" ht="21.75" customHeight="1" thickTop="1" x14ac:dyDescent="0.25"/>
    <row r="19" spans="2:14" ht="21.75" customHeight="1" x14ac:dyDescent="0.25">
      <c r="F19" s="82"/>
    </row>
    <row r="20" spans="2:14" ht="21.75" customHeight="1" x14ac:dyDescent="0.25">
      <c r="B20" s="229">
        <v>18</v>
      </c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</row>
  </sheetData>
  <sortState xmlns:xlrd2="http://schemas.microsoft.com/office/spreadsheetml/2017/richdata2" ref="B10:N16">
    <sortCondition descending="1" ref="N10:N16"/>
  </sortState>
  <mergeCells count="16">
    <mergeCell ref="B20:N20"/>
    <mergeCell ref="B6:J6"/>
    <mergeCell ref="B8:C8"/>
    <mergeCell ref="B2:N2"/>
    <mergeCell ref="B3:N3"/>
    <mergeCell ref="B4:N4"/>
    <mergeCell ref="B17:C17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42"/>
  <sheetViews>
    <sheetView rightToLeft="1" view="pageBreakPreview" topLeftCell="A4" zoomScale="110" zoomScaleNormal="110" zoomScaleSheetLayoutView="110" workbookViewId="0">
      <selection activeCell="D9" sqref="D9:G9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6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69" t="s">
        <v>74</v>
      </c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</row>
    <row r="3" spans="3:17" ht="30" x14ac:dyDescent="0.55000000000000004">
      <c r="C3" s="169" t="s">
        <v>0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</row>
    <row r="4" spans="3:17" ht="30" x14ac:dyDescent="0.55000000000000004">
      <c r="C4" s="169" t="s">
        <v>226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</row>
    <row r="5" spans="3:17" ht="30" x14ac:dyDescent="0.55000000000000004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3:17" ht="30" x14ac:dyDescent="0.55000000000000004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3:17" ht="30" x14ac:dyDescent="0.55000000000000004">
      <c r="C7" s="36" t="s">
        <v>65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3:17" s="5" customFormat="1" ht="34.5" customHeight="1" x14ac:dyDescent="0.25">
      <c r="C9" s="170" t="s">
        <v>70</v>
      </c>
      <c r="D9" s="171" t="s">
        <v>221</v>
      </c>
      <c r="E9" s="171" t="s">
        <v>2</v>
      </c>
      <c r="F9" s="171" t="s">
        <v>2</v>
      </c>
      <c r="G9" s="171" t="s">
        <v>2</v>
      </c>
      <c r="I9" s="171" t="s">
        <v>3</v>
      </c>
      <c r="J9" s="171" t="s">
        <v>3</v>
      </c>
      <c r="K9" s="171" t="s">
        <v>3</v>
      </c>
      <c r="M9" s="171" t="s">
        <v>227</v>
      </c>
      <c r="N9" s="171" t="s">
        <v>4</v>
      </c>
      <c r="O9" s="171" t="s">
        <v>4</v>
      </c>
      <c r="P9" s="171" t="s">
        <v>4</v>
      </c>
      <c r="Q9" s="171" t="s">
        <v>4</v>
      </c>
    </row>
    <row r="10" spans="3:17" s="5" customFormat="1" ht="44.25" customHeight="1" x14ac:dyDescent="0.25">
      <c r="C10" s="170"/>
      <c r="D10" s="9"/>
      <c r="E10" s="172" t="s">
        <v>6</v>
      </c>
      <c r="F10" s="9"/>
      <c r="G10" s="172" t="s">
        <v>7</v>
      </c>
      <c r="I10" s="172" t="s">
        <v>71</v>
      </c>
      <c r="J10" s="9"/>
      <c r="K10" s="172" t="s">
        <v>72</v>
      </c>
      <c r="L10" s="29">
        <v>0</v>
      </c>
      <c r="M10" s="172" t="s">
        <v>6</v>
      </c>
      <c r="N10" s="9"/>
      <c r="O10" s="172" t="s">
        <v>7</v>
      </c>
      <c r="Q10" s="174" t="s">
        <v>11</v>
      </c>
    </row>
    <row r="11" spans="3:17" s="5" customFormat="1" ht="39.75" customHeight="1" x14ac:dyDescent="0.25">
      <c r="C11" s="170"/>
      <c r="D11" s="8"/>
      <c r="E11" s="173" t="s">
        <v>6</v>
      </c>
      <c r="F11" s="8"/>
      <c r="G11" s="173" t="s">
        <v>7</v>
      </c>
      <c r="I11" s="173"/>
      <c r="J11" s="8"/>
      <c r="K11" s="173"/>
      <c r="L11" s="29">
        <v>0</v>
      </c>
      <c r="M11" s="173" t="s">
        <v>6</v>
      </c>
      <c r="N11" s="8"/>
      <c r="O11" s="173" t="s">
        <v>7</v>
      </c>
      <c r="Q11" s="175" t="s">
        <v>11</v>
      </c>
    </row>
    <row r="12" spans="3:17" x14ac:dyDescent="0.55000000000000004">
      <c r="C12" s="28" t="s">
        <v>67</v>
      </c>
      <c r="E12" s="89">
        <f>'اوراق '!R21</f>
        <v>78224030256</v>
      </c>
      <c r="F12" s="19"/>
      <c r="G12" s="89">
        <f>'اوراق '!T21</f>
        <v>97653138066</v>
      </c>
      <c r="H12" s="19"/>
      <c r="I12" s="89">
        <f>'اوراق '!X21</f>
        <v>0</v>
      </c>
      <c r="J12" s="19"/>
      <c r="K12" s="89">
        <f>'اوراق '!AB21</f>
        <v>0</v>
      </c>
      <c r="L12" s="43">
        <v>0</v>
      </c>
      <c r="M12" s="89">
        <f>'اوراق '!AH21</f>
        <v>78224030256</v>
      </c>
      <c r="N12" s="19"/>
      <c r="O12" s="89">
        <f>'اوراق '!AJ21</f>
        <v>98931956908</v>
      </c>
      <c r="P12" s="19"/>
      <c r="Q12" s="43">
        <f>O12/$O$17</f>
        <v>0.67719456989694504</v>
      </c>
    </row>
    <row r="13" spans="3:17" x14ac:dyDescent="0.55000000000000004">
      <c r="C13" s="2" t="s">
        <v>76</v>
      </c>
      <c r="E13" s="89">
        <f>سپرده!D17</f>
        <v>54561971438</v>
      </c>
      <c r="F13" s="19"/>
      <c r="G13" s="89">
        <f>سپرده!D17</f>
        <v>54561971438</v>
      </c>
      <c r="H13" s="19"/>
      <c r="I13" s="89">
        <f>سپرده!F17</f>
        <v>31721223582</v>
      </c>
      <c r="J13" s="19"/>
      <c r="K13" s="89">
        <f>سپرده!H17</f>
        <v>41108714961</v>
      </c>
      <c r="L13" s="43">
        <v>0.3836</v>
      </c>
      <c r="M13" s="89">
        <f>سپرده!J17</f>
        <v>45174480059</v>
      </c>
      <c r="N13" s="19"/>
      <c r="O13" s="89">
        <f>سپرده!J17</f>
        <v>45174480059</v>
      </c>
      <c r="P13" s="19"/>
      <c r="Q13" s="88">
        <f>O13/$O$17</f>
        <v>0.30922174745134201</v>
      </c>
    </row>
    <row r="14" spans="3:17" x14ac:dyDescent="0.55000000000000004">
      <c r="C14" s="2" t="s">
        <v>147</v>
      </c>
      <c r="E14" s="89">
        <f>'واحدهای صندوق'!F10</f>
        <v>2038240264</v>
      </c>
      <c r="F14" s="19"/>
      <c r="G14" s="89">
        <f>'واحدهای صندوق'!H10</f>
        <v>2000873577.7275</v>
      </c>
      <c r="H14" s="19"/>
      <c r="I14" s="89">
        <f>'واحدهای صندوق'!L10</f>
        <v>0</v>
      </c>
      <c r="J14" s="19"/>
      <c r="K14" s="89">
        <f>'واحدهای صندوق'!P10</f>
        <v>0</v>
      </c>
      <c r="L14" s="43"/>
      <c r="M14" s="89">
        <f>'واحدهای صندوق'!V10</f>
        <v>2038240264</v>
      </c>
      <c r="N14" s="19"/>
      <c r="O14" s="89">
        <f>'واحدهای صندوق'!X10</f>
        <v>1984452277.8080001</v>
      </c>
      <c r="P14" s="19"/>
      <c r="Q14" s="134">
        <f>O14/$O$17</f>
        <v>1.3583682651712836E-2</v>
      </c>
    </row>
    <row r="15" spans="3:17" x14ac:dyDescent="0.55000000000000004">
      <c r="C15" s="2" t="s">
        <v>66</v>
      </c>
      <c r="E15" s="89">
        <f>سهام!G12</f>
        <v>105755995</v>
      </c>
      <c r="F15" s="19"/>
      <c r="G15" s="89">
        <f>سهام!I12</f>
        <v>83322359.484750003</v>
      </c>
      <c r="H15" s="19"/>
      <c r="I15" s="89">
        <f>سهام!M12</f>
        <v>0</v>
      </c>
      <c r="J15" s="19"/>
      <c r="K15" s="89">
        <f>سهام!Q12</f>
        <v>81620596</v>
      </c>
      <c r="L15" s="43">
        <v>0</v>
      </c>
      <c r="M15" s="89">
        <f>سهام!W12</f>
        <v>0</v>
      </c>
      <c r="N15" s="19"/>
      <c r="O15" s="89">
        <f>سهام!Y12</f>
        <v>0</v>
      </c>
      <c r="P15" s="19"/>
      <c r="Q15" s="92">
        <f>O15/$O$17</f>
        <v>0</v>
      </c>
    </row>
    <row r="16" spans="3:17" x14ac:dyDescent="0.55000000000000004">
      <c r="E16" s="3"/>
      <c r="G16" s="3"/>
      <c r="I16" s="3"/>
      <c r="K16" s="3"/>
      <c r="L16" s="83">
        <v>0.25369999999999998</v>
      </c>
      <c r="M16" s="3"/>
      <c r="O16" s="3"/>
      <c r="Q16" s="7"/>
    </row>
    <row r="17" spans="1:19" ht="21.75" thickBot="1" x14ac:dyDescent="0.6">
      <c r="C17" s="2" t="s">
        <v>64</v>
      </c>
      <c r="D17" s="3">
        <f>SUM(D12:D14)</f>
        <v>0</v>
      </c>
      <c r="E17" s="62">
        <f>SUM(E12:E16)</f>
        <v>134929997953</v>
      </c>
      <c r="F17" s="65">
        <f>SUM(F12:F14)</f>
        <v>0</v>
      </c>
      <c r="G17" s="62">
        <f>SUM(G12:G16)</f>
        <v>154299305441.21225</v>
      </c>
      <c r="H17" s="65">
        <f>SUM(H12:H14)</f>
        <v>0</v>
      </c>
      <c r="I17" s="62">
        <f>SUM(I12:I16)</f>
        <v>31721223582</v>
      </c>
      <c r="J17" s="65">
        <f>SUM(J12:J14)</f>
        <v>0</v>
      </c>
      <c r="K17" s="62">
        <f>SUM(K12:K16)</f>
        <v>41190335557</v>
      </c>
      <c r="L17" s="65">
        <v>0</v>
      </c>
      <c r="M17" s="62">
        <f>SUM(M12:M16)</f>
        <v>125436750579</v>
      </c>
      <c r="N17" s="65">
        <f>SUM(N12:N14)</f>
        <v>0</v>
      </c>
      <c r="O17" s="62">
        <f>SUM(O12:O16)</f>
        <v>146090889244.80801</v>
      </c>
      <c r="P17" s="65">
        <f>SUM(P12:P14)</f>
        <v>0</v>
      </c>
      <c r="Q17" s="91">
        <f>O17/$O$17</f>
        <v>1</v>
      </c>
    </row>
    <row r="18" spans="1:19" ht="21.75" thickTop="1" x14ac:dyDescent="0.55000000000000004">
      <c r="L18" s="83">
        <v>0.2044</v>
      </c>
      <c r="Q18" s="7"/>
    </row>
    <row r="19" spans="1:19" x14ac:dyDescent="0.55000000000000004">
      <c r="L19" s="83">
        <v>0.11650000000000001</v>
      </c>
    </row>
    <row r="20" spans="1:19" x14ac:dyDescent="0.55000000000000004">
      <c r="L20" s="83">
        <v>0</v>
      </c>
    </row>
    <row r="21" spans="1:19" ht="21" customHeight="1" x14ac:dyDescent="0.55000000000000004">
      <c r="A21" s="168">
        <v>1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</row>
    <row r="22" spans="1:19" x14ac:dyDescent="0.55000000000000004">
      <c r="L22" s="83">
        <v>0</v>
      </c>
    </row>
    <row r="23" spans="1:19" x14ac:dyDescent="0.55000000000000004">
      <c r="L23" s="83">
        <v>0.13189999999999999</v>
      </c>
    </row>
    <row r="24" spans="1:19" x14ac:dyDescent="0.55000000000000004">
      <c r="L24" s="83">
        <v>3.9899999999999998E-2</v>
      </c>
    </row>
    <row r="25" spans="1:19" x14ac:dyDescent="0.55000000000000004">
      <c r="L25" s="83">
        <v>0.18509999999999999</v>
      </c>
    </row>
    <row r="26" spans="1:19" x14ac:dyDescent="0.55000000000000004">
      <c r="L26" s="83">
        <v>1.89E-2</v>
      </c>
    </row>
    <row r="27" spans="1:19" x14ac:dyDescent="0.55000000000000004">
      <c r="L27" s="83">
        <v>5.16E-2</v>
      </c>
    </row>
    <row r="28" spans="1:19" x14ac:dyDescent="0.55000000000000004">
      <c r="L28" s="83">
        <v>3.6200000000000003E-2</v>
      </c>
    </row>
    <row r="29" spans="1:19" x14ac:dyDescent="0.55000000000000004">
      <c r="L29" s="83">
        <v>0</v>
      </c>
    </row>
    <row r="30" spans="1:19" x14ac:dyDescent="0.55000000000000004">
      <c r="L30" s="83">
        <v>1.8200000000000001E-2</v>
      </c>
    </row>
    <row r="31" spans="1:19" x14ac:dyDescent="0.55000000000000004">
      <c r="L31" s="83">
        <v>3.3000000000000002E-2</v>
      </c>
    </row>
    <row r="32" spans="1:19" x14ac:dyDescent="0.55000000000000004">
      <c r="L32" s="83">
        <v>5.7999999999999996E-3</v>
      </c>
    </row>
    <row r="33" spans="12:12" x14ac:dyDescent="0.55000000000000004">
      <c r="L33" s="83">
        <v>2.0000000000000001E-4</v>
      </c>
    </row>
    <row r="34" spans="12:12" x14ac:dyDescent="0.55000000000000004">
      <c r="L34" s="83">
        <v>0</v>
      </c>
    </row>
    <row r="35" spans="12:12" x14ac:dyDescent="0.55000000000000004">
      <c r="L35" s="83">
        <v>0</v>
      </c>
    </row>
    <row r="36" spans="12:12" x14ac:dyDescent="0.55000000000000004">
      <c r="L36" s="83">
        <v>0</v>
      </c>
    </row>
    <row r="37" spans="12:12" x14ac:dyDescent="0.55000000000000004">
      <c r="L37" s="83">
        <v>1E-4</v>
      </c>
    </row>
    <row r="38" spans="12:12" x14ac:dyDescent="0.55000000000000004">
      <c r="L38" s="83">
        <v>-9.1000000000000004E-3</v>
      </c>
    </row>
    <row r="39" spans="12:12" x14ac:dyDescent="0.55000000000000004">
      <c r="L39" s="83">
        <v>0</v>
      </c>
    </row>
    <row r="40" spans="12:12" x14ac:dyDescent="0.55000000000000004">
      <c r="L40" s="83">
        <v>0</v>
      </c>
    </row>
    <row r="42" spans="12:12" x14ac:dyDescent="0.55000000000000004">
      <c r="L42" s="2">
        <f>SUM(L10:L40)</f>
        <v>1.47</v>
      </c>
    </row>
  </sheetData>
  <sortState xmlns:xlrd2="http://schemas.microsoft.com/office/spreadsheetml/2017/richdata2" ref="C12:Q15">
    <sortCondition descending="1" ref="O12:O15"/>
  </sortState>
  <mergeCells count="15">
    <mergeCell ref="A21:S21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AA31"/>
  <sheetViews>
    <sheetView rightToLeft="1" view="pageBreakPreview" topLeftCell="A10" zoomScale="85" zoomScaleNormal="85" zoomScaleSheetLayoutView="85" workbookViewId="0">
      <selection activeCell="A10" sqref="A10:Q28"/>
    </sheetView>
  </sheetViews>
  <sheetFormatPr defaultColWidth="9.140625" defaultRowHeight="21" x14ac:dyDescent="0.55000000000000004"/>
  <cols>
    <col min="1" max="1" width="53.140625" style="2" bestFit="1" customWidth="1"/>
    <col min="2" max="2" width="1" style="2" customWidth="1"/>
    <col min="3" max="3" width="11.7109375" style="2" customWidth="1"/>
    <col min="4" max="4" width="1" style="2" customWidth="1"/>
    <col min="5" max="5" width="15.7109375" style="2" bestFit="1" customWidth="1"/>
    <col min="6" max="6" width="1" style="2" customWidth="1"/>
    <col min="7" max="7" width="17.140625" style="2" bestFit="1" customWidth="1"/>
    <col min="8" max="8" width="1" style="2" customWidth="1"/>
    <col min="9" max="9" width="19" style="2" customWidth="1"/>
    <col min="10" max="10" width="0.85546875" style="2" customWidth="1"/>
    <col min="11" max="11" width="39.140625" style="2" bestFit="1" customWidth="1"/>
    <col min="12" max="12" width="0.85546875" style="2" customWidth="1"/>
    <col min="13" max="13" width="39.140625" style="2" bestFit="1" customWidth="1"/>
    <col min="14" max="14" width="0.85546875" style="2" customWidth="1"/>
    <col min="15" max="15" width="39.140625" style="2" bestFit="1" customWidth="1"/>
    <col min="16" max="16" width="0.85546875" style="2" customWidth="1"/>
    <col min="17" max="17" width="39.140625" style="2" bestFit="1" customWidth="1"/>
    <col min="18" max="18" width="1" style="2" customWidth="1"/>
    <col min="19" max="19" width="9.140625" style="2" customWidth="1"/>
    <col min="20" max="20" width="9.140625" style="2"/>
    <col min="21" max="21" width="6.5703125" style="2" bestFit="1" customWidth="1"/>
    <col min="22" max="16384" width="9.140625" style="2"/>
  </cols>
  <sheetData>
    <row r="2" spans="1:27" ht="30" x14ac:dyDescent="0.55000000000000004">
      <c r="A2" s="169" t="s">
        <v>74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</row>
    <row r="3" spans="1:27" ht="30" x14ac:dyDescent="0.55000000000000004">
      <c r="A3" s="169" t="s">
        <v>36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</row>
    <row r="4" spans="1:27" ht="30" x14ac:dyDescent="0.55000000000000004">
      <c r="A4" s="169" t="s">
        <v>226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</row>
    <row r="6" spans="1:27" ht="30" x14ac:dyDescent="0.55000000000000004">
      <c r="A6" s="11" t="s">
        <v>214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30" x14ac:dyDescent="0.55000000000000004">
      <c r="A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30" x14ac:dyDescent="0.75">
      <c r="A8" s="103" t="s">
        <v>1</v>
      </c>
      <c r="C8" s="10" t="s">
        <v>38</v>
      </c>
      <c r="D8" s="10"/>
      <c r="E8" s="10" t="s">
        <v>38</v>
      </c>
      <c r="F8" s="10"/>
      <c r="G8" s="10" t="s">
        <v>38</v>
      </c>
      <c r="H8" s="10"/>
      <c r="I8" s="10" t="s">
        <v>38</v>
      </c>
      <c r="K8" s="10" t="s">
        <v>39</v>
      </c>
      <c r="L8" s="10" t="s">
        <v>39</v>
      </c>
      <c r="M8" s="10" t="s">
        <v>39</v>
      </c>
      <c r="N8" s="10" t="s">
        <v>39</v>
      </c>
      <c r="O8" s="10" t="s">
        <v>39</v>
      </c>
      <c r="P8" s="10" t="s">
        <v>39</v>
      </c>
      <c r="Q8" s="10" t="s">
        <v>39</v>
      </c>
    </row>
    <row r="9" spans="1:27" s="4" customFormat="1" ht="63" customHeight="1" x14ac:dyDescent="0.75">
      <c r="A9" s="103" t="s">
        <v>1</v>
      </c>
      <c r="C9" s="101" t="s">
        <v>5</v>
      </c>
      <c r="D9" s="32"/>
      <c r="E9" s="101" t="s">
        <v>49</v>
      </c>
      <c r="F9" s="32"/>
      <c r="G9" s="101" t="s">
        <v>50</v>
      </c>
      <c r="H9" s="32"/>
      <c r="I9" s="101" t="s">
        <v>52</v>
      </c>
      <c r="K9" s="101" t="s">
        <v>5</v>
      </c>
      <c r="L9" s="32"/>
      <c r="M9" s="101" t="s">
        <v>49</v>
      </c>
      <c r="N9" s="32"/>
      <c r="O9" s="101" t="s">
        <v>50</v>
      </c>
      <c r="P9" s="32"/>
      <c r="Q9" s="101" t="s">
        <v>52</v>
      </c>
    </row>
    <row r="10" spans="1:27" ht="25.5" customHeight="1" x14ac:dyDescent="0.55000000000000004">
      <c r="A10" s="28" t="s">
        <v>163</v>
      </c>
      <c r="C10" s="100">
        <v>32301</v>
      </c>
      <c r="D10" s="63"/>
      <c r="E10" s="100">
        <v>81620596</v>
      </c>
      <c r="F10" s="63"/>
      <c r="G10" s="100">
        <v>85473645</v>
      </c>
      <c r="H10" s="63"/>
      <c r="I10" s="100">
        <v>-3853049</v>
      </c>
      <c r="J10" s="63"/>
      <c r="K10" s="100">
        <v>332301</v>
      </c>
      <c r="L10" s="63"/>
      <c r="M10" s="100">
        <v>935410149</v>
      </c>
      <c r="N10" s="63"/>
      <c r="O10" s="100">
        <v>879321979</v>
      </c>
      <c r="P10" s="63"/>
      <c r="Q10" s="100">
        <v>56088170</v>
      </c>
      <c r="U10" s="83"/>
    </row>
    <row r="11" spans="1:27" ht="25.5" customHeight="1" x14ac:dyDescent="0.55000000000000004">
      <c r="A11" s="2" t="s">
        <v>165</v>
      </c>
      <c r="C11" s="65">
        <v>0</v>
      </c>
      <c r="D11" s="63"/>
      <c r="E11" s="65">
        <v>0</v>
      </c>
      <c r="F11" s="63"/>
      <c r="G11" s="65">
        <v>0</v>
      </c>
      <c r="H11" s="63"/>
      <c r="I11" s="65">
        <v>0</v>
      </c>
      <c r="J11" s="63"/>
      <c r="K11" s="65">
        <v>525253</v>
      </c>
      <c r="L11" s="63"/>
      <c r="M11" s="65">
        <v>3054441523</v>
      </c>
      <c r="N11" s="63"/>
      <c r="O11" s="65">
        <v>1667153888</v>
      </c>
      <c r="P11" s="63"/>
      <c r="Q11" s="65">
        <v>1387287635</v>
      </c>
      <c r="U11" s="83"/>
    </row>
    <row r="12" spans="1:27" ht="25.5" customHeight="1" x14ac:dyDescent="0.55000000000000004">
      <c r="A12" s="2" t="s">
        <v>194</v>
      </c>
      <c r="C12" s="65">
        <v>0</v>
      </c>
      <c r="D12" s="63"/>
      <c r="E12" s="65">
        <v>0</v>
      </c>
      <c r="F12" s="63"/>
      <c r="G12" s="65">
        <v>0</v>
      </c>
      <c r="H12" s="63"/>
      <c r="I12" s="65">
        <v>0</v>
      </c>
      <c r="J12" s="63"/>
      <c r="K12" s="65">
        <v>36456</v>
      </c>
      <c r="L12" s="63"/>
      <c r="M12" s="65">
        <v>3006728031</v>
      </c>
      <c r="N12" s="63"/>
      <c r="O12" s="65">
        <v>2999979785</v>
      </c>
      <c r="P12" s="63"/>
      <c r="Q12" s="65">
        <v>6748246</v>
      </c>
      <c r="U12" s="83"/>
    </row>
    <row r="13" spans="1:27" ht="25.5" customHeight="1" x14ac:dyDescent="0.55000000000000004">
      <c r="A13" s="2" t="s">
        <v>174</v>
      </c>
      <c r="C13" s="65">
        <v>0</v>
      </c>
      <c r="D13" s="63"/>
      <c r="E13" s="65">
        <v>0</v>
      </c>
      <c r="F13" s="63"/>
      <c r="G13" s="65">
        <v>0</v>
      </c>
      <c r="H13" s="63"/>
      <c r="I13" s="65">
        <v>0</v>
      </c>
      <c r="J13" s="63"/>
      <c r="K13" s="65">
        <v>400000</v>
      </c>
      <c r="L13" s="63"/>
      <c r="M13" s="65">
        <v>6323631565</v>
      </c>
      <c r="N13" s="63"/>
      <c r="O13" s="65">
        <v>4934133750</v>
      </c>
      <c r="P13" s="63"/>
      <c r="Q13" s="65">
        <v>1389497815</v>
      </c>
      <c r="U13" s="83"/>
    </row>
    <row r="14" spans="1:27" ht="25.5" customHeight="1" x14ac:dyDescent="0.55000000000000004">
      <c r="A14" s="2" t="s">
        <v>173</v>
      </c>
      <c r="C14" s="65">
        <v>0</v>
      </c>
      <c r="D14" s="63"/>
      <c r="E14" s="65">
        <v>0</v>
      </c>
      <c r="F14" s="63"/>
      <c r="G14" s="65">
        <v>0</v>
      </c>
      <c r="H14" s="63"/>
      <c r="I14" s="65">
        <v>0</v>
      </c>
      <c r="J14" s="63"/>
      <c r="K14" s="65">
        <v>653000</v>
      </c>
      <c r="L14" s="63"/>
      <c r="M14" s="65">
        <v>8549103381</v>
      </c>
      <c r="N14" s="63"/>
      <c r="O14" s="65">
        <v>6717912993</v>
      </c>
      <c r="P14" s="63"/>
      <c r="Q14" s="65">
        <v>1831190388</v>
      </c>
      <c r="U14" s="83"/>
    </row>
    <row r="15" spans="1:27" ht="25.5" customHeight="1" x14ac:dyDescent="0.55000000000000004">
      <c r="A15" s="2" t="s">
        <v>78</v>
      </c>
      <c r="C15" s="65">
        <v>0</v>
      </c>
      <c r="D15" s="63"/>
      <c r="E15" s="65">
        <v>0</v>
      </c>
      <c r="F15" s="63"/>
      <c r="G15" s="65">
        <v>0</v>
      </c>
      <c r="H15" s="63"/>
      <c r="I15" s="65">
        <v>0</v>
      </c>
      <c r="J15" s="63"/>
      <c r="K15" s="65">
        <v>678726</v>
      </c>
      <c r="L15" s="63"/>
      <c r="M15" s="65">
        <v>2921397244</v>
      </c>
      <c r="N15" s="63"/>
      <c r="O15" s="65">
        <v>1644888320</v>
      </c>
      <c r="P15" s="63"/>
      <c r="Q15" s="65">
        <v>1276508924</v>
      </c>
      <c r="U15" s="83"/>
    </row>
    <row r="16" spans="1:27" ht="25.5" customHeight="1" x14ac:dyDescent="0.55000000000000004">
      <c r="A16" s="2" t="s">
        <v>13</v>
      </c>
      <c r="C16" s="65">
        <v>0</v>
      </c>
      <c r="D16" s="63"/>
      <c r="E16" s="65">
        <v>0</v>
      </c>
      <c r="F16" s="63"/>
      <c r="G16" s="65">
        <v>0</v>
      </c>
      <c r="H16" s="63"/>
      <c r="I16" s="65">
        <v>0</v>
      </c>
      <c r="J16" s="63"/>
      <c r="K16" s="65">
        <v>586279</v>
      </c>
      <c r="L16" s="63"/>
      <c r="M16" s="65">
        <v>2252465268</v>
      </c>
      <c r="N16" s="63"/>
      <c r="O16" s="65">
        <v>2253068614</v>
      </c>
      <c r="P16" s="63"/>
      <c r="Q16" s="65">
        <v>-603346</v>
      </c>
      <c r="U16" s="83"/>
    </row>
    <row r="17" spans="1:21" ht="25.5" customHeight="1" x14ac:dyDescent="0.55000000000000004">
      <c r="A17" s="2" t="s">
        <v>168</v>
      </c>
      <c r="C17" s="65">
        <v>0</v>
      </c>
      <c r="D17" s="63"/>
      <c r="E17" s="65">
        <v>0</v>
      </c>
      <c r="F17" s="63"/>
      <c r="G17" s="65">
        <v>0</v>
      </c>
      <c r="H17" s="63"/>
      <c r="I17" s="65">
        <v>0</v>
      </c>
      <c r="J17" s="63"/>
      <c r="K17" s="65">
        <v>13382</v>
      </c>
      <c r="L17" s="63"/>
      <c r="M17" s="65">
        <v>170004382</v>
      </c>
      <c r="N17" s="63"/>
      <c r="O17" s="65">
        <v>213636176</v>
      </c>
      <c r="P17" s="63"/>
      <c r="Q17" s="65">
        <v>-43631794</v>
      </c>
      <c r="U17" s="83"/>
    </row>
    <row r="18" spans="1:21" ht="25.5" customHeight="1" x14ac:dyDescent="0.55000000000000004">
      <c r="A18" s="2" t="s">
        <v>176</v>
      </c>
      <c r="C18" s="65">
        <v>0</v>
      </c>
      <c r="D18" s="63"/>
      <c r="E18" s="65">
        <v>0</v>
      </c>
      <c r="F18" s="63"/>
      <c r="G18" s="65">
        <v>0</v>
      </c>
      <c r="H18" s="63"/>
      <c r="I18" s="65">
        <v>0</v>
      </c>
      <c r="J18" s="63"/>
      <c r="K18" s="65">
        <v>48452</v>
      </c>
      <c r="L18" s="63"/>
      <c r="M18" s="65">
        <v>65358159</v>
      </c>
      <c r="N18" s="63"/>
      <c r="O18" s="65">
        <v>80048087</v>
      </c>
      <c r="P18" s="63"/>
      <c r="Q18" s="65">
        <v>-14689928</v>
      </c>
      <c r="U18" s="83"/>
    </row>
    <row r="19" spans="1:21" ht="25.5" customHeight="1" x14ac:dyDescent="0.55000000000000004">
      <c r="A19" s="2" t="s">
        <v>166</v>
      </c>
      <c r="C19" s="65">
        <v>0</v>
      </c>
      <c r="D19" s="63"/>
      <c r="E19" s="65">
        <v>0</v>
      </c>
      <c r="F19" s="63"/>
      <c r="G19" s="65">
        <v>0</v>
      </c>
      <c r="H19" s="63"/>
      <c r="I19" s="65">
        <v>0</v>
      </c>
      <c r="J19" s="63"/>
      <c r="K19" s="65">
        <v>2420000</v>
      </c>
      <c r="L19" s="63"/>
      <c r="M19" s="65">
        <v>1271429761</v>
      </c>
      <c r="N19" s="63"/>
      <c r="O19" s="65">
        <v>1072898046</v>
      </c>
      <c r="P19" s="63"/>
      <c r="Q19" s="65">
        <v>198531715</v>
      </c>
      <c r="U19" s="83"/>
    </row>
    <row r="20" spans="1:21" ht="25.5" customHeight="1" x14ac:dyDescent="0.55000000000000004">
      <c r="A20" s="2" t="s">
        <v>167</v>
      </c>
      <c r="C20" s="65">
        <v>0</v>
      </c>
      <c r="D20" s="63"/>
      <c r="E20" s="65">
        <v>0</v>
      </c>
      <c r="F20" s="63"/>
      <c r="G20" s="65">
        <v>0</v>
      </c>
      <c r="H20" s="63"/>
      <c r="I20" s="65">
        <v>0</v>
      </c>
      <c r="J20" s="63"/>
      <c r="K20" s="65">
        <v>1762649</v>
      </c>
      <c r="L20" s="63"/>
      <c r="M20" s="65">
        <v>1082144725</v>
      </c>
      <c r="N20" s="63"/>
      <c r="O20" s="65">
        <v>725394752</v>
      </c>
      <c r="P20" s="63"/>
      <c r="Q20" s="65">
        <v>356749973</v>
      </c>
      <c r="U20" s="83"/>
    </row>
    <row r="21" spans="1:21" ht="25.5" customHeight="1" x14ac:dyDescent="0.55000000000000004">
      <c r="A21" s="2" t="s">
        <v>196</v>
      </c>
      <c r="C21" s="65">
        <v>0</v>
      </c>
      <c r="D21" s="63"/>
      <c r="E21" s="65">
        <v>0</v>
      </c>
      <c r="F21" s="63"/>
      <c r="G21" s="65">
        <v>0</v>
      </c>
      <c r="H21" s="63"/>
      <c r="I21" s="65">
        <v>0</v>
      </c>
      <c r="J21" s="63"/>
      <c r="K21" s="65">
        <v>2446</v>
      </c>
      <c r="L21" s="63"/>
      <c r="M21" s="65">
        <v>2446000000</v>
      </c>
      <c r="N21" s="63"/>
      <c r="O21" s="65">
        <v>2309442508</v>
      </c>
      <c r="P21" s="63"/>
      <c r="Q21" s="65">
        <v>136557492</v>
      </c>
      <c r="U21" s="83"/>
    </row>
    <row r="22" spans="1:21" ht="25.5" customHeight="1" x14ac:dyDescent="0.55000000000000004">
      <c r="A22" s="2" t="s">
        <v>197</v>
      </c>
      <c r="C22" s="65">
        <v>0</v>
      </c>
      <c r="D22" s="63"/>
      <c r="E22" s="65">
        <v>0</v>
      </c>
      <c r="F22" s="63"/>
      <c r="G22" s="65">
        <v>0</v>
      </c>
      <c r="H22" s="63"/>
      <c r="I22" s="65">
        <v>0</v>
      </c>
      <c r="J22" s="63"/>
      <c r="K22" s="65">
        <v>5106</v>
      </c>
      <c r="L22" s="63"/>
      <c r="M22" s="65">
        <v>5106000000</v>
      </c>
      <c r="N22" s="63"/>
      <c r="O22" s="65">
        <v>4610327925</v>
      </c>
      <c r="P22" s="63"/>
      <c r="Q22" s="65">
        <v>495672075</v>
      </c>
      <c r="U22" s="83"/>
    </row>
    <row r="23" spans="1:21" ht="25.5" customHeight="1" x14ac:dyDescent="0.55000000000000004">
      <c r="A23" s="2" t="s">
        <v>171</v>
      </c>
      <c r="C23" s="65">
        <v>0</v>
      </c>
      <c r="D23" s="63"/>
      <c r="E23" s="65">
        <v>0</v>
      </c>
      <c r="F23" s="63"/>
      <c r="G23" s="65">
        <v>0</v>
      </c>
      <c r="H23" s="63"/>
      <c r="I23" s="65">
        <v>0</v>
      </c>
      <c r="J23" s="63"/>
      <c r="K23" s="65">
        <v>5043</v>
      </c>
      <c r="L23" s="63"/>
      <c r="M23" s="65">
        <v>3690302713</v>
      </c>
      <c r="N23" s="63"/>
      <c r="O23" s="65">
        <v>3479543518</v>
      </c>
      <c r="P23" s="63"/>
      <c r="Q23" s="65">
        <v>210759195</v>
      </c>
      <c r="U23" s="83"/>
    </row>
    <row r="24" spans="1:21" ht="25.5" customHeight="1" x14ac:dyDescent="0.55000000000000004">
      <c r="A24" s="2" t="s">
        <v>156</v>
      </c>
      <c r="C24" s="65">
        <v>0</v>
      </c>
      <c r="D24" s="63"/>
      <c r="E24" s="65">
        <v>0</v>
      </c>
      <c r="F24" s="63"/>
      <c r="G24" s="65">
        <v>0</v>
      </c>
      <c r="H24" s="63"/>
      <c r="I24" s="65">
        <v>0</v>
      </c>
      <c r="J24" s="63"/>
      <c r="K24" s="65">
        <v>10284</v>
      </c>
      <c r="L24" s="63"/>
      <c r="M24" s="65">
        <v>6669778239</v>
      </c>
      <c r="N24" s="63"/>
      <c r="O24" s="65">
        <v>6063581254</v>
      </c>
      <c r="P24" s="63"/>
      <c r="Q24" s="65">
        <v>606196985</v>
      </c>
      <c r="U24" s="83"/>
    </row>
    <row r="25" spans="1:21" ht="25.5" customHeight="1" x14ac:dyDescent="0.55000000000000004">
      <c r="A25" s="2" t="s">
        <v>169</v>
      </c>
      <c r="C25" s="65">
        <v>0</v>
      </c>
      <c r="D25" s="63"/>
      <c r="E25" s="65">
        <v>0</v>
      </c>
      <c r="F25" s="63"/>
      <c r="G25" s="65">
        <v>0</v>
      </c>
      <c r="H25" s="63"/>
      <c r="I25" s="65">
        <v>0</v>
      </c>
      <c r="J25" s="63"/>
      <c r="K25" s="65">
        <v>96</v>
      </c>
      <c r="L25" s="63"/>
      <c r="M25" s="65">
        <v>65162589</v>
      </c>
      <c r="N25" s="63"/>
      <c r="O25" s="65">
        <v>56984870</v>
      </c>
      <c r="P25" s="63"/>
      <c r="Q25" s="65">
        <v>8177719</v>
      </c>
      <c r="U25" s="83"/>
    </row>
    <row r="26" spans="1:21" ht="25.5" customHeight="1" x14ac:dyDescent="0.55000000000000004">
      <c r="A26" s="2" t="s">
        <v>161</v>
      </c>
      <c r="C26" s="65">
        <v>0</v>
      </c>
      <c r="D26" s="63"/>
      <c r="E26" s="65">
        <v>0</v>
      </c>
      <c r="F26" s="63"/>
      <c r="G26" s="65">
        <v>0</v>
      </c>
      <c r="H26" s="63"/>
      <c r="I26" s="65">
        <v>0</v>
      </c>
      <c r="J26" s="63"/>
      <c r="K26" s="65">
        <v>7173</v>
      </c>
      <c r="L26" s="63"/>
      <c r="M26" s="65">
        <v>4840238457</v>
      </c>
      <c r="N26" s="63"/>
      <c r="O26" s="65">
        <v>4148828387</v>
      </c>
      <c r="P26" s="63"/>
      <c r="Q26" s="65">
        <v>691410070</v>
      </c>
      <c r="U26" s="83"/>
    </row>
    <row r="27" spans="1:21" ht="25.5" customHeight="1" x14ac:dyDescent="0.55000000000000004">
      <c r="A27" s="2" t="s">
        <v>153</v>
      </c>
      <c r="C27" s="65">
        <v>0</v>
      </c>
      <c r="D27" s="63"/>
      <c r="E27" s="65">
        <v>0</v>
      </c>
      <c r="F27" s="63"/>
      <c r="G27" s="65">
        <v>0</v>
      </c>
      <c r="H27" s="63"/>
      <c r="I27" s="65">
        <v>0</v>
      </c>
      <c r="J27" s="63"/>
      <c r="K27" s="65">
        <v>6636</v>
      </c>
      <c r="L27" s="63"/>
      <c r="M27" s="65">
        <v>4577630680</v>
      </c>
      <c r="N27" s="63"/>
      <c r="O27" s="65">
        <v>4132815190</v>
      </c>
      <c r="P27" s="63"/>
      <c r="Q27" s="65">
        <v>444815490</v>
      </c>
      <c r="U27" s="83"/>
    </row>
    <row r="28" spans="1:21" ht="25.5" customHeight="1" x14ac:dyDescent="0.55000000000000004">
      <c r="A28" s="2" t="s">
        <v>164</v>
      </c>
      <c r="C28" s="65">
        <v>0</v>
      </c>
      <c r="D28" s="63"/>
      <c r="E28" s="65">
        <v>0</v>
      </c>
      <c r="F28" s="63"/>
      <c r="G28" s="65">
        <v>0</v>
      </c>
      <c r="H28" s="63"/>
      <c r="I28" s="65">
        <v>0</v>
      </c>
      <c r="J28" s="63"/>
      <c r="K28" s="65">
        <v>1300</v>
      </c>
      <c r="L28" s="63"/>
      <c r="M28" s="65">
        <v>1143857641</v>
      </c>
      <c r="N28" s="63"/>
      <c r="O28" s="65">
        <v>981439081</v>
      </c>
      <c r="P28" s="63"/>
      <c r="Q28" s="65">
        <v>162418560</v>
      </c>
      <c r="U28" s="83"/>
    </row>
    <row r="29" spans="1:21" ht="24.75" thickBot="1" x14ac:dyDescent="0.6">
      <c r="A29" s="117" t="s">
        <v>58</v>
      </c>
      <c r="C29" s="62">
        <f>SUM(C10:C28)</f>
        <v>32301</v>
      </c>
      <c r="D29" s="62"/>
      <c r="E29" s="62">
        <f>SUM(E10:E28)</f>
        <v>81620596</v>
      </c>
      <c r="F29" s="62"/>
      <c r="G29" s="62">
        <f>SUM(G10:G28)</f>
        <v>85473645</v>
      </c>
      <c r="H29" s="62"/>
      <c r="I29" s="62">
        <f>SUM(I10:I28)</f>
        <v>-3853049</v>
      </c>
      <c r="J29" s="62"/>
      <c r="K29" s="62">
        <f>SUM(K10:K28)</f>
        <v>7494582</v>
      </c>
      <c r="L29" s="62"/>
      <c r="M29" s="62">
        <f>SUM(M10:M28)</f>
        <v>58171084507</v>
      </c>
      <c r="N29" s="62"/>
      <c r="O29" s="62">
        <f>SUM(O10:O28)</f>
        <v>48971399123</v>
      </c>
      <c r="P29" s="62"/>
      <c r="Q29" s="62">
        <f>SUM(Q10:Q28)</f>
        <v>9199685384</v>
      </c>
    </row>
    <row r="30" spans="1:21" ht="21.75" thickTop="1" x14ac:dyDescent="0.55000000000000004"/>
    <row r="31" spans="1:21" ht="26.25" customHeight="1" x14ac:dyDescent="0.55000000000000004">
      <c r="A31" s="235">
        <v>19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</row>
  </sheetData>
  <sortState xmlns:xlrd2="http://schemas.microsoft.com/office/spreadsheetml/2017/richdata2" ref="A10:Q28">
    <sortCondition descending="1" ref="Q10:Q28"/>
  </sortState>
  <mergeCells count="4">
    <mergeCell ref="A3:Q3"/>
    <mergeCell ref="A4:Q4"/>
    <mergeCell ref="A2:Q2"/>
    <mergeCell ref="A31:Q31"/>
  </mergeCells>
  <printOptions horizontalCentered="1" verticalCentered="1"/>
  <pageMargins left="0.2" right="0.2" top="0.25" bottom="0.25" header="0.3" footer="0.3"/>
  <pageSetup paperSize="9" scale="47" orientation="landscape" r:id="rId1"/>
  <rowBreaks count="1" manualBreakCount="1">
    <brk id="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Y16"/>
  <sheetViews>
    <sheetView rightToLeft="1" zoomScaleNormal="100" workbookViewId="0">
      <selection activeCell="A5" sqref="A5:Y5"/>
    </sheetView>
  </sheetViews>
  <sheetFormatPr defaultRowHeight="15" x14ac:dyDescent="0.2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 x14ac:dyDescent="0.25">
      <c r="A1" s="191" t="s">
        <v>74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5" ht="25.5" x14ac:dyDescent="0.25">
      <c r="A2" s="191" t="s">
        <v>36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5" ht="25.5" x14ac:dyDescent="0.25">
      <c r="A3" s="191" t="s">
        <v>226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5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</row>
    <row r="5" spans="1:25" ht="24" x14ac:dyDescent="0.25">
      <c r="A5" s="228" t="s">
        <v>215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</row>
    <row r="6" spans="1:25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</row>
    <row r="7" spans="1:25" ht="21" x14ac:dyDescent="0.25">
      <c r="A7" s="106"/>
      <c r="B7" s="106"/>
      <c r="C7" s="106"/>
      <c r="D7" s="106"/>
      <c r="E7" s="190" t="s">
        <v>38</v>
      </c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06"/>
      <c r="Y7" s="108" t="s">
        <v>102</v>
      </c>
    </row>
    <row r="8" spans="1:25" ht="63" x14ac:dyDescent="0.25">
      <c r="A8" s="108" t="s">
        <v>136</v>
      </c>
      <c r="B8" s="106"/>
      <c r="C8" s="108" t="s">
        <v>137</v>
      </c>
      <c r="D8" s="106"/>
      <c r="E8" s="114" t="s">
        <v>16</v>
      </c>
      <c r="F8" s="107"/>
      <c r="G8" s="114" t="s">
        <v>5</v>
      </c>
      <c r="H8" s="107"/>
      <c r="I8" s="114" t="s">
        <v>15</v>
      </c>
      <c r="J8" s="107"/>
      <c r="K8" s="114" t="s">
        <v>138</v>
      </c>
      <c r="L8" s="107"/>
      <c r="M8" s="114" t="s">
        <v>139</v>
      </c>
      <c r="N8" s="107"/>
      <c r="O8" s="114" t="s">
        <v>140</v>
      </c>
      <c r="P8" s="107"/>
      <c r="Q8" s="114" t="s">
        <v>141</v>
      </c>
      <c r="R8" s="107"/>
      <c r="S8" s="114" t="s">
        <v>142</v>
      </c>
      <c r="T8" s="107"/>
      <c r="U8" s="114" t="s">
        <v>143</v>
      </c>
      <c r="V8" s="107"/>
      <c r="W8" s="114" t="s">
        <v>144</v>
      </c>
      <c r="X8" s="106"/>
      <c r="Y8" s="114" t="s">
        <v>144</v>
      </c>
    </row>
    <row r="9" spans="1:25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</row>
    <row r="10" spans="1:25" ht="15.75" thickBot="1" x14ac:dyDescent="0.3">
      <c r="A10" s="130" t="s">
        <v>58</v>
      </c>
      <c r="C10" s="129"/>
      <c r="E10" s="129"/>
      <c r="G10" s="129"/>
      <c r="I10" s="129"/>
      <c r="K10" s="129"/>
      <c r="M10" s="129"/>
      <c r="O10" s="129"/>
      <c r="Q10" s="129"/>
      <c r="S10" s="129"/>
      <c r="U10" s="129"/>
      <c r="W10" s="129"/>
      <c r="Y10" s="129"/>
    </row>
    <row r="11" spans="1:25" ht="15.75" thickTop="1" x14ac:dyDescent="0.25"/>
    <row r="16" spans="1:25" ht="24" x14ac:dyDescent="0.25">
      <c r="A16" s="194">
        <v>20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</row>
  </sheetData>
  <mergeCells count="6">
    <mergeCell ref="A16:Y16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fitToHeight="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AZ35"/>
  <sheetViews>
    <sheetView rightToLeft="1" tabSelected="1" view="pageBreakPreview" topLeftCell="B7" zoomScaleNormal="55" zoomScaleSheetLayoutView="100" workbookViewId="0">
      <selection activeCell="P20" sqref="P20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71" t="s">
        <v>74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</row>
    <row r="3" spans="2:28" ht="30" x14ac:dyDescent="0.55000000000000004">
      <c r="B3" s="171" t="s">
        <v>36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</row>
    <row r="4" spans="2:28" ht="30" x14ac:dyDescent="0.55000000000000004">
      <c r="B4" s="171" t="s">
        <v>226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</row>
    <row r="5" spans="2:28" ht="61.5" customHeight="1" x14ac:dyDescent="0.55000000000000004"/>
    <row r="6" spans="2:28" s="2" customFormat="1" ht="30" x14ac:dyDescent="0.55000000000000004">
      <c r="B6" s="228" t="s">
        <v>216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10"/>
      <c r="AB6" s="10"/>
    </row>
    <row r="7" spans="2:28" s="2" customFormat="1" ht="34.5" customHeight="1" x14ac:dyDescent="0.55000000000000004">
      <c r="B7" s="155"/>
      <c r="C7" s="156"/>
      <c r="D7" s="156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27" customHeight="1" x14ac:dyDescent="0.55000000000000004">
      <c r="B8" s="238" t="s">
        <v>1</v>
      </c>
      <c r="C8" s="158"/>
      <c r="D8" s="237" t="s">
        <v>38</v>
      </c>
      <c r="E8" s="237" t="s">
        <v>38</v>
      </c>
      <c r="F8" s="237" t="s">
        <v>38</v>
      </c>
      <c r="G8" s="237" t="s">
        <v>38</v>
      </c>
      <c r="H8" s="237" t="s">
        <v>38</v>
      </c>
      <c r="I8" s="237" t="s">
        <v>38</v>
      </c>
      <c r="J8" s="237" t="s">
        <v>38</v>
      </c>
      <c r="K8" s="158"/>
      <c r="L8" s="237" t="s">
        <v>39</v>
      </c>
      <c r="M8" s="237" t="s">
        <v>39</v>
      </c>
      <c r="N8" s="237" t="s">
        <v>39</v>
      </c>
      <c r="O8" s="237" t="s">
        <v>39</v>
      </c>
      <c r="P8" s="237" t="s">
        <v>39</v>
      </c>
      <c r="Q8" s="237" t="s">
        <v>39</v>
      </c>
      <c r="R8" s="237" t="s">
        <v>39</v>
      </c>
    </row>
    <row r="9" spans="2:28" ht="69" customHeight="1" x14ac:dyDescent="0.55000000000000004">
      <c r="B9" s="238" t="s">
        <v>1</v>
      </c>
      <c r="C9" s="158"/>
      <c r="D9" s="236" t="s">
        <v>5</v>
      </c>
      <c r="E9" s="159"/>
      <c r="F9" s="236" t="s">
        <v>135</v>
      </c>
      <c r="G9" s="159"/>
      <c r="H9" s="236" t="s">
        <v>50</v>
      </c>
      <c r="I9" s="159"/>
      <c r="J9" s="236" t="s">
        <v>51</v>
      </c>
      <c r="K9" s="158"/>
      <c r="L9" s="236" t="s">
        <v>5</v>
      </c>
      <c r="M9" s="159"/>
      <c r="N9" s="236" t="s">
        <v>135</v>
      </c>
      <c r="O9" s="159"/>
      <c r="P9" s="236" t="s">
        <v>50</v>
      </c>
      <c r="Q9" s="159"/>
      <c r="R9" s="236" t="s">
        <v>145</v>
      </c>
    </row>
    <row r="10" spans="2:28" ht="21.75" customHeight="1" x14ac:dyDescent="0.55000000000000004">
      <c r="B10" s="160" t="s">
        <v>169</v>
      </c>
      <c r="C10" s="158"/>
      <c r="D10" s="161">
        <v>24198</v>
      </c>
      <c r="E10" s="162"/>
      <c r="F10" s="161">
        <v>17427113691</v>
      </c>
      <c r="G10" s="162"/>
      <c r="H10" s="161">
        <v>17271821114</v>
      </c>
      <c r="I10" s="162"/>
      <c r="J10" s="161">
        <v>155292577</v>
      </c>
      <c r="K10" s="162"/>
      <c r="L10" s="161">
        <v>24198</v>
      </c>
      <c r="M10" s="162"/>
      <c r="N10" s="161">
        <v>17427113691</v>
      </c>
      <c r="O10" s="162"/>
      <c r="P10" s="161">
        <v>14363748698</v>
      </c>
      <c r="Q10" s="162"/>
      <c r="R10" s="161">
        <v>3063364993</v>
      </c>
    </row>
    <row r="11" spans="2:28" ht="21.75" customHeight="1" x14ac:dyDescent="0.55000000000000004">
      <c r="B11" s="160" t="s">
        <v>150</v>
      </c>
      <c r="C11" s="158"/>
      <c r="D11" s="161">
        <v>24675</v>
      </c>
      <c r="E11" s="162"/>
      <c r="F11" s="161">
        <v>16955084906</v>
      </c>
      <c r="G11" s="162"/>
      <c r="H11" s="161">
        <v>16763130131</v>
      </c>
      <c r="I11" s="162"/>
      <c r="J11" s="161">
        <v>191954775</v>
      </c>
      <c r="K11" s="162"/>
      <c r="L11" s="161">
        <v>24675</v>
      </c>
      <c r="M11" s="162"/>
      <c r="N11" s="161">
        <v>16955084906</v>
      </c>
      <c r="O11" s="162"/>
      <c r="P11" s="161">
        <v>14051099026</v>
      </c>
      <c r="Q11" s="162"/>
      <c r="R11" s="161">
        <v>2903985880</v>
      </c>
    </row>
    <row r="12" spans="2:28" ht="21.75" customHeight="1" x14ac:dyDescent="0.55000000000000004">
      <c r="B12" s="160" t="s">
        <v>156</v>
      </c>
      <c r="C12" s="158"/>
      <c r="D12" s="161">
        <v>20989</v>
      </c>
      <c r="E12" s="162"/>
      <c r="F12" s="161">
        <v>15032539009</v>
      </c>
      <c r="G12" s="162"/>
      <c r="H12" s="161">
        <v>14855000363</v>
      </c>
      <c r="I12" s="162"/>
      <c r="J12" s="161">
        <v>177538646</v>
      </c>
      <c r="K12" s="162"/>
      <c r="L12" s="161">
        <v>20989</v>
      </c>
      <c r="M12" s="162"/>
      <c r="N12" s="161">
        <v>15032539009</v>
      </c>
      <c r="O12" s="162"/>
      <c r="P12" s="161">
        <v>12375389636</v>
      </c>
      <c r="Q12" s="162"/>
      <c r="R12" s="161">
        <v>2657149373</v>
      </c>
    </row>
    <row r="13" spans="2:28" ht="21.75" customHeight="1" x14ac:dyDescent="0.55000000000000004">
      <c r="B13" s="160" t="s">
        <v>153</v>
      </c>
      <c r="C13" s="158"/>
      <c r="D13" s="161">
        <v>18965</v>
      </c>
      <c r="E13" s="162"/>
      <c r="F13" s="161">
        <v>14327090306</v>
      </c>
      <c r="G13" s="162"/>
      <c r="H13" s="161">
        <v>14160874176</v>
      </c>
      <c r="I13" s="162"/>
      <c r="J13" s="161">
        <v>166216130</v>
      </c>
      <c r="K13" s="162"/>
      <c r="L13" s="161">
        <v>18965</v>
      </c>
      <c r="M13" s="162"/>
      <c r="N13" s="161">
        <v>14327090306</v>
      </c>
      <c r="O13" s="162"/>
      <c r="P13" s="161">
        <v>11811157341</v>
      </c>
      <c r="Q13" s="162"/>
      <c r="R13" s="161">
        <v>2515932965</v>
      </c>
    </row>
    <row r="14" spans="2:28" ht="21.75" customHeight="1" x14ac:dyDescent="0.55000000000000004">
      <c r="B14" s="160" t="s">
        <v>195</v>
      </c>
      <c r="C14" s="158"/>
      <c r="D14" s="161">
        <v>14705</v>
      </c>
      <c r="E14" s="162"/>
      <c r="F14" s="161">
        <v>14446420235</v>
      </c>
      <c r="G14" s="162"/>
      <c r="H14" s="161">
        <v>14147321583</v>
      </c>
      <c r="I14" s="162"/>
      <c r="J14" s="161">
        <v>299098652</v>
      </c>
      <c r="K14" s="162"/>
      <c r="L14" s="161">
        <v>14705</v>
      </c>
      <c r="M14" s="162"/>
      <c r="N14" s="161">
        <v>14446420235</v>
      </c>
      <c r="O14" s="162"/>
      <c r="P14" s="161">
        <v>12673978803</v>
      </c>
      <c r="Q14" s="162"/>
      <c r="R14" s="161">
        <v>1772441432</v>
      </c>
    </row>
    <row r="15" spans="2:28" ht="21.75" customHeight="1" x14ac:dyDescent="0.55000000000000004">
      <c r="B15" s="160" t="s">
        <v>161</v>
      </c>
      <c r="C15" s="158"/>
      <c r="D15" s="161">
        <v>13464</v>
      </c>
      <c r="E15" s="162"/>
      <c r="F15" s="161">
        <v>9440129417</v>
      </c>
      <c r="G15" s="162"/>
      <c r="H15" s="161">
        <v>9307456957</v>
      </c>
      <c r="I15" s="162"/>
      <c r="J15" s="161">
        <v>132672460</v>
      </c>
      <c r="K15" s="162"/>
      <c r="L15" s="161">
        <v>13464</v>
      </c>
      <c r="M15" s="162"/>
      <c r="N15" s="161">
        <v>9440129417</v>
      </c>
      <c r="O15" s="162"/>
      <c r="P15" s="161">
        <v>7787512259</v>
      </c>
      <c r="Q15" s="162"/>
      <c r="R15" s="161">
        <v>1652617158</v>
      </c>
    </row>
    <row r="16" spans="2:28" ht="21.75" customHeight="1" x14ac:dyDescent="0.55000000000000004">
      <c r="B16" s="160" t="s">
        <v>159</v>
      </c>
      <c r="C16" s="158"/>
      <c r="D16" s="161">
        <v>9190</v>
      </c>
      <c r="E16" s="162"/>
      <c r="F16" s="161">
        <v>8821552371</v>
      </c>
      <c r="G16" s="162"/>
      <c r="H16" s="161">
        <v>8717615945</v>
      </c>
      <c r="I16" s="162"/>
      <c r="J16" s="161">
        <v>103936426</v>
      </c>
      <c r="K16" s="162"/>
      <c r="L16" s="161">
        <v>9190</v>
      </c>
      <c r="M16" s="162"/>
      <c r="N16" s="161">
        <v>8821552371</v>
      </c>
      <c r="O16" s="162"/>
      <c r="P16" s="161">
        <v>7246104205</v>
      </c>
      <c r="Q16" s="162"/>
      <c r="R16" s="161">
        <v>1575448166</v>
      </c>
    </row>
    <row r="17" spans="2:52" ht="21.75" customHeight="1" x14ac:dyDescent="0.55000000000000004">
      <c r="B17" s="160" t="s">
        <v>171</v>
      </c>
      <c r="C17" s="158"/>
      <c r="D17" s="161">
        <v>2957</v>
      </c>
      <c r="E17" s="162"/>
      <c r="F17" s="161">
        <v>2482026973</v>
      </c>
      <c r="G17" s="162"/>
      <c r="H17" s="161">
        <v>2429917797</v>
      </c>
      <c r="I17" s="162"/>
      <c r="J17" s="161">
        <v>52109176</v>
      </c>
      <c r="K17" s="162"/>
      <c r="L17" s="161">
        <v>2957</v>
      </c>
      <c r="M17" s="162"/>
      <c r="N17" s="161">
        <v>2482026973</v>
      </c>
      <c r="O17" s="162"/>
      <c r="P17" s="161">
        <v>2040255837</v>
      </c>
      <c r="Q17" s="162"/>
      <c r="R17" s="161">
        <v>441771136</v>
      </c>
    </row>
    <row r="18" spans="2:52" ht="21.75" customHeight="1" x14ac:dyDescent="0.55000000000000004">
      <c r="B18" s="160" t="s">
        <v>175</v>
      </c>
      <c r="C18" s="158"/>
      <c r="D18" s="161">
        <v>158060</v>
      </c>
      <c r="E18" s="162"/>
      <c r="F18" s="161">
        <v>1984452277</v>
      </c>
      <c r="G18" s="162"/>
      <c r="H18" s="161">
        <v>2000873577</v>
      </c>
      <c r="I18" s="162"/>
      <c r="J18" s="161">
        <v>-16421299</v>
      </c>
      <c r="K18" s="162"/>
      <c r="L18" s="161">
        <v>158060</v>
      </c>
      <c r="M18" s="162"/>
      <c r="N18" s="161">
        <v>1984452277</v>
      </c>
      <c r="O18" s="162"/>
      <c r="P18" s="161">
        <v>1992905167</v>
      </c>
      <c r="Q18" s="162"/>
      <c r="R18" s="161">
        <v>-8452889</v>
      </c>
    </row>
    <row r="19" spans="2:52" ht="21.75" customHeight="1" x14ac:dyDescent="0.55000000000000004">
      <c r="B19" s="160"/>
      <c r="C19" s="158"/>
      <c r="D19" s="161"/>
      <c r="E19" s="162"/>
      <c r="F19" s="161"/>
      <c r="G19" s="162"/>
      <c r="H19" s="161"/>
      <c r="I19" s="162"/>
      <c r="J19" s="161"/>
      <c r="K19" s="162"/>
      <c r="L19" s="161"/>
      <c r="M19" s="162"/>
      <c r="N19" s="161"/>
      <c r="O19" s="162"/>
      <c r="P19" s="161"/>
      <c r="Q19" s="162"/>
      <c r="R19" s="161"/>
    </row>
    <row r="20" spans="2:52" ht="21.75" thickBot="1" x14ac:dyDescent="0.6">
      <c r="B20" s="163" t="s">
        <v>64</v>
      </c>
      <c r="C20" s="158"/>
      <c r="D20" s="164">
        <f>SUM(D10:D18)</f>
        <v>287203</v>
      </c>
      <c r="E20" s="162"/>
      <c r="F20" s="164">
        <f>SUM(F10:F18)</f>
        <v>100916409185</v>
      </c>
      <c r="G20" s="162"/>
      <c r="H20" s="164">
        <f>SUM(H10:H18)</f>
        <v>99654011643</v>
      </c>
      <c r="I20" s="162"/>
      <c r="J20" s="164">
        <f>SUM(J10:J18)</f>
        <v>1262397543</v>
      </c>
      <c r="K20" s="162"/>
      <c r="L20" s="164">
        <f>SUM(L10:L18)</f>
        <v>287203</v>
      </c>
      <c r="M20" s="162"/>
      <c r="N20" s="164">
        <f>SUM(N10:N18)</f>
        <v>100916409185</v>
      </c>
      <c r="O20" s="162"/>
      <c r="P20" s="164">
        <f>SUM(P10:P18)</f>
        <v>84342150972</v>
      </c>
      <c r="Q20" s="162"/>
      <c r="R20" s="164">
        <f>SUM(R10:R18)</f>
        <v>16574258214</v>
      </c>
      <c r="AI20" s="21"/>
      <c r="AK20" s="60"/>
      <c r="AL20" s="5"/>
      <c r="AM20" s="60"/>
      <c r="AN20" s="5"/>
      <c r="AO20" s="60"/>
      <c r="AP20" s="5"/>
      <c r="AQ20" s="60"/>
      <c r="AR20" s="5"/>
      <c r="AS20" s="60"/>
      <c r="AT20" s="5"/>
      <c r="AU20" s="60"/>
      <c r="AV20" s="5"/>
      <c r="AW20" s="60"/>
      <c r="AX20" s="5"/>
      <c r="AY20" s="60"/>
    </row>
    <row r="21" spans="2:52" ht="21.75" thickTop="1" x14ac:dyDescent="0.55000000000000004">
      <c r="AI21" s="21"/>
      <c r="AK21" s="60"/>
      <c r="AL21" s="5"/>
      <c r="AM21" s="60"/>
      <c r="AN21" s="5"/>
      <c r="AO21" s="60"/>
      <c r="AP21" s="5"/>
      <c r="AQ21" s="60"/>
      <c r="AR21" s="5"/>
      <c r="AS21" s="60"/>
      <c r="AT21" s="5"/>
      <c r="AU21" s="60"/>
      <c r="AV21" s="5"/>
      <c r="AW21" s="60"/>
      <c r="AX21" s="5"/>
      <c r="AY21" s="60"/>
    </row>
    <row r="22" spans="2:52" ht="30" x14ac:dyDescent="0.75">
      <c r="J22" s="39">
        <v>21</v>
      </c>
      <c r="L22" s="20"/>
      <c r="AI22" s="21"/>
      <c r="AK22" s="60"/>
      <c r="AL22" s="5"/>
      <c r="AM22" s="60"/>
      <c r="AN22" s="5"/>
      <c r="AO22" s="60"/>
      <c r="AP22" s="5"/>
      <c r="AQ22" s="60"/>
      <c r="AR22" s="5"/>
      <c r="AS22" s="60"/>
      <c r="AT22" s="5"/>
      <c r="AU22" s="60"/>
      <c r="AV22" s="5"/>
      <c r="AW22" s="60"/>
      <c r="AX22" s="5"/>
      <c r="AY22" s="60"/>
    </row>
    <row r="23" spans="2:52" x14ac:dyDescent="0.55000000000000004">
      <c r="AI23" s="21"/>
      <c r="AK23" s="60"/>
      <c r="AL23" s="5"/>
      <c r="AM23" s="60"/>
      <c r="AN23" s="5"/>
      <c r="AO23" s="60"/>
      <c r="AP23" s="5"/>
      <c r="AQ23" s="60"/>
      <c r="AR23" s="5"/>
      <c r="AS23" s="60"/>
      <c r="AT23" s="5"/>
      <c r="AU23" s="60"/>
      <c r="AV23" s="5"/>
      <c r="AW23" s="60"/>
      <c r="AX23" s="5"/>
      <c r="AY23" s="60"/>
    </row>
    <row r="24" spans="2:52" x14ac:dyDescent="0.55000000000000004">
      <c r="AI24" s="21"/>
      <c r="AK24" s="60"/>
      <c r="AL24" s="5"/>
      <c r="AM24" s="60"/>
      <c r="AN24" s="5"/>
      <c r="AO24" s="60"/>
      <c r="AP24" s="5"/>
      <c r="AQ24" s="60"/>
      <c r="AR24" s="5"/>
      <c r="AS24" s="60"/>
      <c r="AT24" s="5"/>
      <c r="AU24" s="60"/>
      <c r="AV24" s="5"/>
      <c r="AW24" s="60"/>
      <c r="AX24" s="5"/>
      <c r="AY24" s="60"/>
    </row>
    <row r="25" spans="2:52" x14ac:dyDescent="0.55000000000000004">
      <c r="AJ25" s="21"/>
      <c r="AL25" s="60"/>
      <c r="AM25" s="5"/>
      <c r="AN25" s="60"/>
      <c r="AO25" s="5"/>
      <c r="AP25" s="60"/>
      <c r="AQ25" s="5"/>
      <c r="AR25" s="60"/>
      <c r="AS25" s="5"/>
      <c r="AT25" s="60"/>
      <c r="AU25" s="5"/>
      <c r="AV25" s="60"/>
      <c r="AW25" s="5"/>
      <c r="AX25" s="60"/>
      <c r="AY25" s="5"/>
      <c r="AZ25" s="60"/>
    </row>
    <row r="26" spans="2:52" x14ac:dyDescent="0.55000000000000004">
      <c r="AJ26" s="21"/>
      <c r="AL26" s="60"/>
      <c r="AM26" s="5"/>
      <c r="AN26" s="60"/>
      <c r="AO26" s="5"/>
      <c r="AP26" s="60"/>
      <c r="AQ26" s="5"/>
      <c r="AR26" s="60"/>
      <c r="AS26" s="5"/>
      <c r="AT26" s="60"/>
      <c r="AU26" s="5"/>
      <c r="AV26" s="60"/>
      <c r="AW26" s="5"/>
      <c r="AX26" s="60"/>
      <c r="AY26" s="5"/>
      <c r="AZ26" s="60"/>
    </row>
    <row r="27" spans="2:52" x14ac:dyDescent="0.55000000000000004">
      <c r="AJ27" s="21"/>
      <c r="AL27" s="60"/>
      <c r="AM27" s="5"/>
      <c r="AN27" s="60"/>
      <c r="AO27" s="5"/>
      <c r="AP27" s="60"/>
      <c r="AQ27" s="5"/>
      <c r="AR27" s="60"/>
      <c r="AS27" s="5"/>
      <c r="AT27" s="60"/>
      <c r="AU27" s="5"/>
      <c r="AV27" s="60"/>
      <c r="AW27" s="5"/>
      <c r="AX27" s="60"/>
      <c r="AY27" s="5"/>
      <c r="AZ27" s="60"/>
    </row>
    <row r="28" spans="2:52" x14ac:dyDescent="0.55000000000000004">
      <c r="AJ28" s="21"/>
      <c r="AL28" s="60"/>
      <c r="AM28" s="5"/>
      <c r="AN28" s="60"/>
      <c r="AO28" s="5"/>
      <c r="AP28" s="60"/>
      <c r="AQ28" s="5"/>
      <c r="AR28" s="60"/>
      <c r="AS28" s="5"/>
      <c r="AT28" s="60"/>
      <c r="AU28" s="5"/>
      <c r="AV28" s="60"/>
      <c r="AW28" s="5"/>
      <c r="AX28" s="60"/>
      <c r="AY28" s="5"/>
      <c r="AZ28" s="60"/>
    </row>
    <row r="29" spans="2:52" x14ac:dyDescent="0.55000000000000004">
      <c r="AJ29" s="21"/>
      <c r="AL29" s="60"/>
      <c r="AM29" s="5"/>
      <c r="AN29" s="60"/>
      <c r="AO29" s="5"/>
      <c r="AP29" s="60"/>
      <c r="AQ29" s="5"/>
      <c r="AR29" s="60"/>
      <c r="AS29" s="5"/>
      <c r="AT29" s="60"/>
      <c r="AU29" s="5"/>
      <c r="AV29" s="60"/>
      <c r="AW29" s="5"/>
      <c r="AX29" s="60"/>
      <c r="AY29" s="5"/>
      <c r="AZ29" s="60"/>
    </row>
    <row r="30" spans="2:52" x14ac:dyDescent="0.55000000000000004">
      <c r="AJ30" s="21"/>
      <c r="AL30" s="60"/>
      <c r="AM30" s="5"/>
      <c r="AN30" s="60"/>
      <c r="AO30" s="5"/>
      <c r="AP30" s="60"/>
      <c r="AQ30" s="5"/>
      <c r="AR30" s="60"/>
      <c r="AS30" s="5"/>
      <c r="AT30" s="60"/>
      <c r="AU30" s="5"/>
      <c r="AV30" s="60"/>
      <c r="AW30" s="5"/>
      <c r="AX30" s="60"/>
      <c r="AY30" s="5"/>
      <c r="AZ30" s="60"/>
    </row>
    <row r="31" spans="2:52" x14ac:dyDescent="0.55000000000000004">
      <c r="AJ31" s="21"/>
      <c r="AL31" s="60"/>
      <c r="AM31" s="5"/>
      <c r="AN31" s="60"/>
      <c r="AO31" s="5"/>
      <c r="AP31" s="60"/>
      <c r="AQ31" s="5"/>
      <c r="AR31" s="60"/>
      <c r="AS31" s="5"/>
      <c r="AT31" s="60"/>
      <c r="AU31" s="5"/>
      <c r="AV31" s="60"/>
      <c r="AW31" s="5"/>
      <c r="AX31" s="60"/>
      <c r="AY31" s="5"/>
      <c r="AZ31" s="60"/>
    </row>
    <row r="32" spans="2:52" x14ac:dyDescent="0.55000000000000004">
      <c r="AJ32" s="21"/>
      <c r="AL32" s="60"/>
      <c r="AM32" s="5"/>
      <c r="AN32" s="60"/>
      <c r="AO32" s="5"/>
      <c r="AP32" s="60"/>
      <c r="AQ32" s="5"/>
      <c r="AR32" s="60"/>
      <c r="AS32" s="5"/>
      <c r="AT32" s="60"/>
      <c r="AU32" s="5"/>
      <c r="AV32" s="60"/>
      <c r="AW32" s="5"/>
      <c r="AX32" s="60"/>
      <c r="AY32" s="5"/>
      <c r="AZ32" s="60"/>
    </row>
    <row r="33" spans="36:52" x14ac:dyDescent="0.55000000000000004">
      <c r="AJ33" s="21"/>
      <c r="AL33" s="60"/>
      <c r="AM33" s="5"/>
      <c r="AN33" s="60"/>
      <c r="AO33" s="5"/>
      <c r="AP33" s="60"/>
      <c r="AQ33" s="5"/>
      <c r="AR33" s="60"/>
      <c r="AS33" s="5"/>
      <c r="AT33" s="60"/>
      <c r="AU33" s="5"/>
      <c r="AV33" s="60"/>
      <c r="AW33" s="5"/>
      <c r="AX33" s="60"/>
      <c r="AY33" s="5"/>
      <c r="AZ33" s="60"/>
    </row>
    <row r="34" spans="36:52" x14ac:dyDescent="0.55000000000000004">
      <c r="AJ34" s="21"/>
      <c r="AL34" s="60"/>
      <c r="AM34" s="5"/>
      <c r="AN34" s="60"/>
      <c r="AO34" s="5"/>
      <c r="AP34" s="60"/>
      <c r="AQ34" s="5"/>
      <c r="AR34" s="60"/>
      <c r="AS34" s="5"/>
      <c r="AT34" s="60"/>
      <c r="AU34" s="5"/>
      <c r="AV34" s="60"/>
      <c r="AW34" s="5"/>
      <c r="AX34" s="60"/>
      <c r="AY34" s="5"/>
      <c r="AZ34" s="60"/>
    </row>
    <row r="35" spans="36:52" x14ac:dyDescent="0.55000000000000004">
      <c r="AJ35" s="21"/>
      <c r="AL35" s="60"/>
      <c r="AM35" s="5"/>
      <c r="AN35" s="60"/>
      <c r="AO35" s="5"/>
      <c r="AP35" s="60"/>
      <c r="AQ35" s="5"/>
      <c r="AR35" s="60"/>
      <c r="AS35" s="5"/>
      <c r="AT35" s="60"/>
      <c r="AU35" s="5"/>
      <c r="AV35" s="60"/>
      <c r="AW35" s="5"/>
      <c r="AX35" s="60"/>
      <c r="AY35" s="5"/>
      <c r="AZ35" s="60"/>
    </row>
  </sheetData>
  <sortState xmlns:xlrd2="http://schemas.microsoft.com/office/spreadsheetml/2017/richdata2" ref="B10:R18">
    <sortCondition descending="1" ref="R10:R18"/>
  </sortState>
  <mergeCells count="15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  <mergeCell ref="B6:Z6"/>
  </mergeCells>
  <printOptions horizontalCentered="1" verticalCentered="1"/>
  <pageMargins left="0.2" right="0.2" top="0.25" bottom="0.2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23"/>
  <sheetViews>
    <sheetView rightToLeft="1" view="pageBreakPreview" topLeftCell="A3" zoomScale="50" zoomScaleNormal="55" zoomScaleSheetLayoutView="50" workbookViewId="0">
      <selection activeCell="AA11" sqref="AA11"/>
    </sheetView>
  </sheetViews>
  <sheetFormatPr defaultColWidth="9.140625" defaultRowHeight="33" x14ac:dyDescent="0.8"/>
  <cols>
    <col min="1" max="1" width="2.5703125" style="38" customWidth="1"/>
    <col min="2" max="2" width="1.28515625" style="38" customWidth="1"/>
    <col min="3" max="3" width="49.42578125" style="38" bestFit="1" customWidth="1"/>
    <col min="4" max="4" width="1.7109375" style="38" customWidth="1"/>
    <col min="5" max="5" width="20.28515625" style="38" customWidth="1"/>
    <col min="6" max="6" width="1.42578125" style="38" customWidth="1"/>
    <col min="7" max="7" width="26.28515625" style="38" bestFit="1" customWidth="1"/>
    <col min="8" max="8" width="2" style="38" customWidth="1"/>
    <col min="9" max="9" width="29.140625" style="38" bestFit="1" customWidth="1"/>
    <col min="10" max="10" width="1.7109375" style="38" customWidth="1"/>
    <col min="11" max="11" width="23.5703125" style="38" customWidth="1"/>
    <col min="12" max="12" width="1.42578125" style="38" customWidth="1"/>
    <col min="13" max="13" width="26.28515625" style="38" bestFit="1" customWidth="1"/>
    <col min="14" max="14" width="1.28515625" style="38" customWidth="1"/>
    <col min="15" max="15" width="24.28515625" style="38" customWidth="1"/>
    <col min="16" max="16" width="1" style="38" customWidth="1"/>
    <col min="17" max="17" width="26.28515625" style="38" bestFit="1" customWidth="1"/>
    <col min="18" max="18" width="1" style="38" customWidth="1"/>
    <col min="19" max="19" width="20.7109375" style="38" customWidth="1"/>
    <col min="20" max="20" width="0.7109375" style="38" customWidth="1"/>
    <col min="21" max="21" width="16.42578125" style="38" bestFit="1" customWidth="1"/>
    <col min="22" max="22" width="1.42578125" style="38" customWidth="1"/>
    <col min="23" max="23" width="26.28515625" style="38" bestFit="1" customWidth="1"/>
    <col min="24" max="24" width="1.28515625" style="38" customWidth="1"/>
    <col min="25" max="25" width="29.140625" style="38" customWidth="1"/>
    <col min="26" max="26" width="1.7109375" style="38" customWidth="1"/>
    <col min="27" max="27" width="24.85546875" style="54" customWidth="1"/>
    <col min="28" max="28" width="1" style="38" customWidth="1"/>
    <col min="29" max="29" width="9.140625" style="38" customWidth="1"/>
    <col min="30" max="16384" width="9.140625" style="38"/>
  </cols>
  <sheetData>
    <row r="2" spans="3:27" ht="46.5" x14ac:dyDescent="0.8">
      <c r="C2" s="182" t="s">
        <v>74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</row>
    <row r="3" spans="3:27" ht="46.5" x14ac:dyDescent="0.8">
      <c r="C3" s="182" t="s">
        <v>0</v>
      </c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</row>
    <row r="4" spans="3:27" ht="46.5" x14ac:dyDescent="0.8">
      <c r="C4" s="182" t="s">
        <v>226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</row>
    <row r="5" spans="3:27" ht="147" customHeight="1" x14ac:dyDescent="0.8"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3:27" ht="39" x14ac:dyDescent="0.8">
      <c r="C6" s="181" t="s">
        <v>148</v>
      </c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</row>
    <row r="8" spans="3:27" s="50" customFormat="1" ht="34.5" customHeight="1" x14ac:dyDescent="0.25">
      <c r="C8" s="177" t="s">
        <v>1</v>
      </c>
      <c r="E8" s="180" t="s">
        <v>221</v>
      </c>
      <c r="F8" s="180" t="s">
        <v>2</v>
      </c>
      <c r="G8" s="180" t="s">
        <v>2</v>
      </c>
      <c r="H8" s="180" t="s">
        <v>2</v>
      </c>
      <c r="I8" s="180" t="s">
        <v>2</v>
      </c>
      <c r="J8" s="183"/>
      <c r="K8" s="180" t="s">
        <v>3</v>
      </c>
      <c r="L8" s="180" t="s">
        <v>3</v>
      </c>
      <c r="M8" s="180" t="s">
        <v>3</v>
      </c>
      <c r="N8" s="180" t="s">
        <v>3</v>
      </c>
      <c r="O8" s="180" t="s">
        <v>3</v>
      </c>
      <c r="P8" s="180" t="s">
        <v>3</v>
      </c>
      <c r="Q8" s="180" t="s">
        <v>3</v>
      </c>
      <c r="R8" s="183"/>
      <c r="S8" s="180" t="s">
        <v>227</v>
      </c>
      <c r="T8" s="180" t="s">
        <v>4</v>
      </c>
      <c r="U8" s="180" t="s">
        <v>4</v>
      </c>
      <c r="V8" s="180" t="s">
        <v>4</v>
      </c>
      <c r="W8" s="180" t="s">
        <v>4</v>
      </c>
      <c r="X8" s="180" t="s">
        <v>4</v>
      </c>
      <c r="Y8" s="180" t="s">
        <v>4</v>
      </c>
      <c r="Z8" s="180" t="s">
        <v>4</v>
      </c>
      <c r="AA8" s="180" t="s">
        <v>4</v>
      </c>
    </row>
    <row r="9" spans="3:27" s="50" customFormat="1" ht="44.25" customHeight="1" x14ac:dyDescent="0.25">
      <c r="C9" s="177" t="s">
        <v>1</v>
      </c>
      <c r="D9" s="183"/>
      <c r="E9" s="178" t="s">
        <v>5</v>
      </c>
      <c r="F9" s="184"/>
      <c r="G9" s="178" t="s">
        <v>6</v>
      </c>
      <c r="H9" s="51"/>
      <c r="I9" s="178" t="s">
        <v>7</v>
      </c>
      <c r="J9" s="183"/>
      <c r="K9" s="178" t="s">
        <v>8</v>
      </c>
      <c r="L9" s="178" t="s">
        <v>8</v>
      </c>
      <c r="M9" s="178" t="s">
        <v>8</v>
      </c>
      <c r="N9" s="51"/>
      <c r="O9" s="178" t="s">
        <v>9</v>
      </c>
      <c r="P9" s="178" t="s">
        <v>9</v>
      </c>
      <c r="Q9" s="178" t="s">
        <v>9</v>
      </c>
      <c r="R9" s="183"/>
      <c r="S9" s="178" t="s">
        <v>5</v>
      </c>
      <c r="T9" s="184"/>
      <c r="U9" s="178" t="s">
        <v>10</v>
      </c>
      <c r="V9" s="184"/>
      <c r="W9" s="178" t="s">
        <v>6</v>
      </c>
      <c r="X9" s="184"/>
      <c r="Y9" s="178" t="s">
        <v>7</v>
      </c>
      <c r="Z9" s="183"/>
      <c r="AA9" s="178" t="s">
        <v>11</v>
      </c>
    </row>
    <row r="10" spans="3:27" s="50" customFormat="1" ht="54" customHeight="1" x14ac:dyDescent="0.25">
      <c r="C10" s="177" t="s">
        <v>1</v>
      </c>
      <c r="D10" s="183"/>
      <c r="E10" s="179" t="s">
        <v>5</v>
      </c>
      <c r="F10" s="185"/>
      <c r="G10" s="179" t="s">
        <v>6</v>
      </c>
      <c r="H10" s="52"/>
      <c r="I10" s="179" t="s">
        <v>7</v>
      </c>
      <c r="J10" s="183"/>
      <c r="K10" s="179" t="s">
        <v>5</v>
      </c>
      <c r="L10" s="85"/>
      <c r="M10" s="179" t="s">
        <v>6</v>
      </c>
      <c r="N10" s="52"/>
      <c r="O10" s="179" t="s">
        <v>5</v>
      </c>
      <c r="P10" s="52"/>
      <c r="Q10" s="179" t="s">
        <v>12</v>
      </c>
      <c r="R10" s="183"/>
      <c r="S10" s="179" t="s">
        <v>5</v>
      </c>
      <c r="T10" s="185"/>
      <c r="U10" s="179" t="s">
        <v>10</v>
      </c>
      <c r="V10" s="185"/>
      <c r="W10" s="179" t="s">
        <v>6</v>
      </c>
      <c r="X10" s="185"/>
      <c r="Y10" s="179" t="s">
        <v>7</v>
      </c>
      <c r="Z10" s="183"/>
      <c r="AA10" s="179" t="s">
        <v>11</v>
      </c>
    </row>
    <row r="11" spans="3:27" x14ac:dyDescent="0.8">
      <c r="C11" s="53" t="s">
        <v>163</v>
      </c>
      <c r="E11" s="95">
        <v>32301</v>
      </c>
      <c r="F11" s="96"/>
      <c r="G11" s="95">
        <v>105755995</v>
      </c>
      <c r="H11" s="96"/>
      <c r="I11" s="95">
        <v>83322359.484750003</v>
      </c>
      <c r="J11" s="96"/>
      <c r="K11" s="95">
        <v>0</v>
      </c>
      <c r="L11" s="80"/>
      <c r="M11" s="95">
        <v>0</v>
      </c>
      <c r="N11" s="96"/>
      <c r="O11" s="95">
        <v>-32301</v>
      </c>
      <c r="P11" s="96"/>
      <c r="Q11" s="95">
        <v>81620596</v>
      </c>
      <c r="R11" s="96"/>
      <c r="S11" s="95">
        <v>0</v>
      </c>
      <c r="T11" s="96"/>
      <c r="U11" s="95">
        <v>0</v>
      </c>
      <c r="V11" s="80"/>
      <c r="W11" s="95">
        <v>0</v>
      </c>
      <c r="X11" s="96"/>
      <c r="Y11" s="95">
        <v>0</v>
      </c>
      <c r="Z11" s="96"/>
      <c r="AA11" s="80">
        <f>Y11/'سرمایه گذاری ها'!$O$17</f>
        <v>0</v>
      </c>
    </row>
    <row r="12" spans="3:27" ht="33.75" thickBot="1" x14ac:dyDescent="0.85">
      <c r="C12" s="38" t="s">
        <v>64</v>
      </c>
      <c r="E12" s="97">
        <f>SUM(E11:E11)</f>
        <v>32301</v>
      </c>
      <c r="F12" s="95"/>
      <c r="G12" s="97">
        <f>SUM(G11:G11)</f>
        <v>105755995</v>
      </c>
      <c r="H12" s="97"/>
      <c r="I12" s="97">
        <f>SUM(I11:I11)</f>
        <v>83322359.484750003</v>
      </c>
      <c r="J12" s="97"/>
      <c r="K12" s="97">
        <f>SUM(K11:K11)</f>
        <v>0</v>
      </c>
      <c r="L12" s="97"/>
      <c r="M12" s="97">
        <f>SUM(M11:M11)</f>
        <v>0</v>
      </c>
      <c r="N12" s="97"/>
      <c r="O12" s="97">
        <f>SUM(O11:O11)</f>
        <v>-32301</v>
      </c>
      <c r="P12" s="97"/>
      <c r="Q12" s="97">
        <f>SUM(Q11:Q11)</f>
        <v>81620596</v>
      </c>
      <c r="R12" s="97"/>
      <c r="S12" s="97">
        <f>SUM(S11:S11)</f>
        <v>0</v>
      </c>
      <c r="T12" s="97"/>
      <c r="U12" s="97"/>
      <c r="V12" s="97"/>
      <c r="W12" s="97">
        <f>SUM(W11:W11)</f>
        <v>0</v>
      </c>
      <c r="X12" s="97"/>
      <c r="Y12" s="97">
        <f>SUM(Y11:Y11)</f>
        <v>0</v>
      </c>
      <c r="Z12" s="95"/>
      <c r="AA12" s="152">
        <f>SUM(AA11:AA11)</f>
        <v>0</v>
      </c>
    </row>
    <row r="13" spans="3:27" ht="63.75" customHeight="1" thickTop="1" x14ac:dyDescent="0.8">
      <c r="L13"/>
      <c r="V13"/>
    </row>
    <row r="14" spans="3:27" ht="30.75" customHeight="1" x14ac:dyDescent="0.8">
      <c r="C14" s="176">
        <v>2</v>
      </c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</row>
    <row r="15" spans="3:27" x14ac:dyDescent="0.8">
      <c r="L15"/>
      <c r="V15"/>
    </row>
    <row r="16" spans="3:27" x14ac:dyDescent="0.8">
      <c r="L16"/>
      <c r="V16"/>
    </row>
    <row r="17" spans="12:22" x14ac:dyDescent="0.8">
      <c r="L17"/>
      <c r="V17"/>
    </row>
    <row r="18" spans="12:22" x14ac:dyDescent="0.8">
      <c r="L18"/>
      <c r="V18"/>
    </row>
    <row r="19" spans="12:22" x14ac:dyDescent="0.8">
      <c r="L19"/>
      <c r="V19"/>
    </row>
    <row r="20" spans="12:22" x14ac:dyDescent="0.8">
      <c r="L20"/>
      <c r="V20"/>
    </row>
    <row r="21" spans="12:22" x14ac:dyDescent="0.8">
      <c r="L21"/>
      <c r="V21"/>
    </row>
    <row r="22" spans="12:22" x14ac:dyDescent="0.8">
      <c r="L22"/>
      <c r="V22"/>
    </row>
    <row r="23" spans="12:22" x14ac:dyDescent="0.8">
      <c r="L23"/>
      <c r="V23"/>
    </row>
  </sheetData>
  <sortState xmlns:xlrd2="http://schemas.microsoft.com/office/spreadsheetml/2017/richdata2" ref="C11:Y11">
    <sortCondition descending="1" ref="Y11"/>
  </sortState>
  <mergeCells count="31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C14:AA14"/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W22"/>
  <sheetViews>
    <sheetView rightToLeft="1" view="pageBreakPreview" zoomScale="80" zoomScaleNormal="64" zoomScaleSheetLayoutView="80" workbookViewId="0">
      <selection activeCell="M4" sqref="M4"/>
    </sheetView>
  </sheetViews>
  <sheetFormatPr defaultRowHeight="15" x14ac:dyDescent="0.2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49" ht="25.5" x14ac:dyDescent="0.25">
      <c r="A1" s="191" t="s">
        <v>74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</row>
    <row r="2" spans="1:49" ht="25.5" x14ac:dyDescent="0.25">
      <c r="A2" s="191" t="s">
        <v>79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</row>
    <row r="3" spans="1:49" ht="25.5" x14ac:dyDescent="0.25">
      <c r="A3" s="191" t="s">
        <v>226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  <c r="AW3" s="191"/>
    </row>
    <row r="4" spans="1:49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</row>
    <row r="5" spans="1:49" ht="18.75" x14ac:dyDescent="0.3">
      <c r="A5" s="192" t="s">
        <v>198</v>
      </c>
      <c r="B5" s="193"/>
      <c r="C5" s="193"/>
      <c r="D5" s="193"/>
      <c r="E5" s="193"/>
      <c r="F5" s="193"/>
      <c r="G5" s="193"/>
      <c r="H5" s="193"/>
      <c r="I5" s="193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</row>
    <row r="6" spans="1:49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</row>
    <row r="7" spans="1:49" x14ac:dyDescent="0.25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</row>
    <row r="8" spans="1:49" ht="24" x14ac:dyDescent="0.25">
      <c r="A8" s="188" t="s">
        <v>80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</row>
    <row r="9" spans="1:49" ht="21" x14ac:dyDescent="0.25">
      <c r="A9" s="106"/>
      <c r="B9" s="106"/>
      <c r="C9" s="106"/>
      <c r="D9" s="106"/>
      <c r="E9" s="106"/>
      <c r="F9" s="106"/>
      <c r="G9" s="106"/>
      <c r="H9" s="106"/>
      <c r="I9" s="190" t="s">
        <v>221</v>
      </c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06"/>
      <c r="AC9" s="190" t="s">
        <v>227</v>
      </c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06"/>
      <c r="AU9" s="106"/>
      <c r="AV9" s="106"/>
      <c r="AW9" s="106"/>
    </row>
    <row r="10" spans="1:49" x14ac:dyDescent="0.25">
      <c r="A10" s="106"/>
      <c r="B10" s="106"/>
      <c r="C10" s="106"/>
      <c r="D10" s="106"/>
      <c r="E10" s="106"/>
      <c r="F10" s="106"/>
      <c r="G10" s="106"/>
      <c r="H10" s="106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6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6"/>
      <c r="AU10" s="106"/>
      <c r="AV10" s="106"/>
      <c r="AW10" s="106"/>
    </row>
    <row r="11" spans="1:49" ht="21" x14ac:dyDescent="0.25">
      <c r="A11" s="190" t="s">
        <v>81</v>
      </c>
      <c r="B11" s="190"/>
      <c r="C11" s="190"/>
      <c r="D11" s="190"/>
      <c r="E11" s="190"/>
      <c r="F11" s="190"/>
      <c r="G11" s="190"/>
      <c r="H11" s="106"/>
      <c r="I11" s="190" t="s">
        <v>14</v>
      </c>
      <c r="J11" s="190"/>
      <c r="K11" s="190"/>
      <c r="L11" s="106"/>
      <c r="M11" s="190" t="s">
        <v>15</v>
      </c>
      <c r="N11" s="190"/>
      <c r="O11" s="190"/>
      <c r="P11" s="106"/>
      <c r="Q11" s="190" t="s">
        <v>16</v>
      </c>
      <c r="R11" s="190"/>
      <c r="S11" s="190"/>
      <c r="T11" s="190"/>
      <c r="U11" s="190"/>
      <c r="V11" s="106"/>
      <c r="W11" s="190" t="s">
        <v>82</v>
      </c>
      <c r="X11" s="190"/>
      <c r="Y11" s="190"/>
      <c r="Z11" s="190"/>
      <c r="AA11" s="190"/>
      <c r="AB11" s="106"/>
      <c r="AC11" s="190" t="s">
        <v>14</v>
      </c>
      <c r="AD11" s="190"/>
      <c r="AE11" s="190"/>
      <c r="AF11" s="190"/>
      <c r="AG11" s="190"/>
      <c r="AH11" s="106"/>
      <c r="AI11" s="190" t="s">
        <v>15</v>
      </c>
      <c r="AJ11" s="190"/>
      <c r="AK11" s="190"/>
      <c r="AL11" s="106"/>
      <c r="AM11" s="190" t="s">
        <v>16</v>
      </c>
      <c r="AN11" s="190"/>
      <c r="AO11" s="190"/>
      <c r="AP11" s="106"/>
      <c r="AQ11" s="190" t="s">
        <v>82</v>
      </c>
      <c r="AR11" s="190"/>
      <c r="AS11" s="190"/>
      <c r="AT11" s="106"/>
      <c r="AU11" s="106"/>
      <c r="AV11" s="106"/>
      <c r="AW11" s="106"/>
    </row>
    <row r="12" spans="1:49" ht="24" x14ac:dyDescent="0.25">
      <c r="A12" s="188" t="s">
        <v>83</v>
      </c>
      <c r="B12" s="189"/>
      <c r="C12" s="189"/>
      <c r="D12" s="189"/>
      <c r="E12" s="189"/>
      <c r="F12" s="189"/>
      <c r="G12" s="189"/>
      <c r="H12" s="188"/>
      <c r="I12" s="189"/>
      <c r="J12" s="189"/>
      <c r="K12" s="189"/>
      <c r="L12" s="188"/>
      <c r="M12" s="189"/>
      <c r="N12" s="189"/>
      <c r="O12" s="189"/>
      <c r="P12" s="188"/>
      <c r="Q12" s="189"/>
      <c r="R12" s="189"/>
      <c r="S12" s="189"/>
      <c r="T12" s="189"/>
      <c r="U12" s="189"/>
      <c r="V12" s="188"/>
      <c r="W12" s="189"/>
      <c r="X12" s="189"/>
      <c r="Y12" s="189"/>
      <c r="Z12" s="189"/>
      <c r="AA12" s="189"/>
      <c r="AB12" s="188"/>
      <c r="AC12" s="189"/>
      <c r="AD12" s="189"/>
      <c r="AE12" s="189"/>
      <c r="AF12" s="189"/>
      <c r="AG12" s="189"/>
      <c r="AH12" s="188"/>
      <c r="AI12" s="189"/>
      <c r="AJ12" s="189"/>
      <c r="AK12" s="189"/>
      <c r="AL12" s="188"/>
      <c r="AM12" s="189"/>
      <c r="AN12" s="189"/>
      <c r="AO12" s="189"/>
      <c r="AP12" s="188"/>
      <c r="AQ12" s="189"/>
      <c r="AR12" s="189"/>
      <c r="AS12" s="189"/>
      <c r="AT12" s="188"/>
      <c r="AU12" s="188"/>
      <c r="AV12" s="188"/>
      <c r="AW12" s="188"/>
    </row>
    <row r="13" spans="1:49" ht="21" x14ac:dyDescent="0.25">
      <c r="A13" s="106"/>
      <c r="B13" s="106"/>
      <c r="C13" s="190" t="str">
        <f>I9</f>
        <v>1404/07/30</v>
      </c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06"/>
      <c r="Y13" s="190" t="s">
        <v>227</v>
      </c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190"/>
      <c r="AU13" s="190"/>
      <c r="AV13" s="190"/>
      <c r="AW13" s="106"/>
    </row>
    <row r="14" spans="1:49" ht="21" x14ac:dyDescent="0.25">
      <c r="A14" s="108" t="s">
        <v>81</v>
      </c>
      <c r="B14" s="106"/>
      <c r="C14" s="109" t="s">
        <v>84</v>
      </c>
      <c r="D14" s="107"/>
      <c r="E14" s="109" t="s">
        <v>85</v>
      </c>
      <c r="F14" s="107"/>
      <c r="G14" s="186" t="s">
        <v>86</v>
      </c>
      <c r="H14" s="186"/>
      <c r="I14" s="186"/>
      <c r="J14" s="107"/>
      <c r="K14" s="186" t="s">
        <v>87</v>
      </c>
      <c r="L14" s="186"/>
      <c r="M14" s="186"/>
      <c r="N14" s="107"/>
      <c r="O14" s="186" t="s">
        <v>15</v>
      </c>
      <c r="P14" s="186"/>
      <c r="Q14" s="186"/>
      <c r="R14" s="107"/>
      <c r="S14" s="186" t="s">
        <v>16</v>
      </c>
      <c r="T14" s="186"/>
      <c r="U14" s="186"/>
      <c r="V14" s="186"/>
      <c r="W14" s="186"/>
      <c r="X14" s="106"/>
      <c r="Y14" s="186" t="s">
        <v>84</v>
      </c>
      <c r="Z14" s="186"/>
      <c r="AA14" s="186"/>
      <c r="AB14" s="186"/>
      <c r="AC14" s="186"/>
      <c r="AD14" s="107"/>
      <c r="AE14" s="186" t="s">
        <v>85</v>
      </c>
      <c r="AF14" s="186"/>
      <c r="AG14" s="186"/>
      <c r="AH14" s="186"/>
      <c r="AI14" s="186"/>
      <c r="AJ14" s="107"/>
      <c r="AK14" s="186" t="s">
        <v>86</v>
      </c>
      <c r="AL14" s="186"/>
      <c r="AM14" s="186"/>
      <c r="AN14" s="107"/>
      <c r="AO14" s="186" t="s">
        <v>87</v>
      </c>
      <c r="AP14" s="186"/>
      <c r="AQ14" s="186"/>
      <c r="AR14" s="107"/>
      <c r="AS14" s="186" t="s">
        <v>15</v>
      </c>
      <c r="AT14" s="186"/>
      <c r="AU14" s="107"/>
      <c r="AV14" s="109" t="s">
        <v>16</v>
      </c>
      <c r="AW14" s="106"/>
    </row>
    <row r="15" spans="1:49" ht="24" x14ac:dyDescent="0.25">
      <c r="A15" s="188" t="s">
        <v>88</v>
      </c>
      <c r="B15" s="188"/>
      <c r="C15" s="189"/>
      <c r="D15" s="188"/>
      <c r="E15" s="189"/>
      <c r="F15" s="188"/>
      <c r="G15" s="189"/>
      <c r="H15" s="189"/>
      <c r="I15" s="189"/>
      <c r="J15" s="188"/>
      <c r="K15" s="189"/>
      <c r="L15" s="189"/>
      <c r="M15" s="189"/>
      <c r="N15" s="188"/>
      <c r="O15" s="189"/>
      <c r="P15" s="189"/>
      <c r="Q15" s="189"/>
      <c r="R15" s="188"/>
      <c r="S15" s="189"/>
      <c r="T15" s="189"/>
      <c r="U15" s="189"/>
      <c r="V15" s="189"/>
      <c r="W15" s="189"/>
      <c r="X15" s="188"/>
      <c r="Y15" s="189"/>
      <c r="Z15" s="189"/>
      <c r="AA15" s="189"/>
      <c r="AB15" s="189"/>
      <c r="AC15" s="189"/>
      <c r="AD15" s="188"/>
      <c r="AE15" s="189"/>
      <c r="AF15" s="189"/>
      <c r="AG15" s="189"/>
      <c r="AH15" s="189"/>
      <c r="AI15" s="189"/>
      <c r="AJ15" s="188"/>
      <c r="AK15" s="189"/>
      <c r="AL15" s="189"/>
      <c r="AM15" s="189"/>
      <c r="AN15" s="188"/>
      <c r="AO15" s="189"/>
      <c r="AP15" s="189"/>
      <c r="AQ15" s="189"/>
      <c r="AR15" s="188"/>
      <c r="AS15" s="189"/>
      <c r="AT15" s="189"/>
      <c r="AU15" s="188"/>
      <c r="AV15" s="189"/>
      <c r="AW15" s="188"/>
    </row>
    <row r="16" spans="1:49" ht="21" x14ac:dyDescent="0.25">
      <c r="A16" s="106"/>
      <c r="B16" s="106"/>
      <c r="C16" s="190" t="str">
        <f>I9</f>
        <v>1404/07/30</v>
      </c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06"/>
      <c r="O16" s="190" t="s">
        <v>227</v>
      </c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</row>
    <row r="17" spans="1:49" ht="21" x14ac:dyDescent="0.25">
      <c r="A17" s="108" t="s">
        <v>81</v>
      </c>
      <c r="B17" s="106"/>
      <c r="C17" s="109" t="s">
        <v>85</v>
      </c>
      <c r="D17" s="107"/>
      <c r="E17" s="109" t="s">
        <v>87</v>
      </c>
      <c r="F17" s="107"/>
      <c r="G17" s="186" t="s">
        <v>15</v>
      </c>
      <c r="H17" s="186"/>
      <c r="I17" s="186"/>
      <c r="J17" s="107"/>
      <c r="K17" s="186" t="s">
        <v>16</v>
      </c>
      <c r="L17" s="186"/>
      <c r="M17" s="186"/>
      <c r="N17" s="106"/>
      <c r="O17" s="186" t="s">
        <v>85</v>
      </c>
      <c r="P17" s="186"/>
      <c r="Q17" s="186"/>
      <c r="R17" s="186"/>
      <c r="S17" s="186"/>
      <c r="T17" s="107"/>
      <c r="U17" s="186" t="s">
        <v>87</v>
      </c>
      <c r="V17" s="186"/>
      <c r="W17" s="186"/>
      <c r="X17" s="186"/>
      <c r="Y17" s="186"/>
      <c r="Z17" s="107"/>
      <c r="AA17" s="186" t="s">
        <v>15</v>
      </c>
      <c r="AB17" s="186"/>
      <c r="AC17" s="186"/>
      <c r="AD17" s="186"/>
      <c r="AE17" s="186"/>
      <c r="AF17" s="107"/>
      <c r="AG17" s="186" t="s">
        <v>16</v>
      </c>
      <c r="AH17" s="186"/>
      <c r="AI17" s="18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</row>
    <row r="18" spans="1:49" x14ac:dyDescent="0.25">
      <c r="A18" s="107"/>
      <c r="B18" s="106"/>
      <c r="C18" s="107"/>
      <c r="D18" s="106"/>
      <c r="E18" s="107"/>
      <c r="F18" s="106"/>
      <c r="G18" s="107"/>
      <c r="H18" s="107"/>
      <c r="I18" s="107"/>
      <c r="J18" s="106"/>
      <c r="K18" s="107"/>
      <c r="L18" s="107"/>
      <c r="M18" s="107"/>
      <c r="N18" s="106"/>
      <c r="O18" s="107"/>
      <c r="P18" s="107"/>
      <c r="Q18" s="107"/>
      <c r="R18" s="107"/>
      <c r="S18" s="107"/>
      <c r="T18" s="106"/>
      <c r="U18" s="107"/>
      <c r="V18" s="107"/>
      <c r="W18" s="107"/>
      <c r="X18" s="107"/>
      <c r="Y18" s="107"/>
      <c r="Z18" s="106"/>
      <c r="AA18" s="107"/>
      <c r="AB18" s="107"/>
      <c r="AC18" s="107"/>
      <c r="AD18" s="107"/>
      <c r="AE18" s="107"/>
      <c r="AF18" s="106"/>
      <c r="AG18" s="107"/>
      <c r="AH18" s="107"/>
      <c r="AI18" s="107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</row>
    <row r="19" spans="1:49" x14ac:dyDescent="0.25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</row>
    <row r="20" spans="1:49" ht="34.5" x14ac:dyDescent="0.25">
      <c r="A20" s="187">
        <v>3</v>
      </c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</row>
    <row r="21" spans="1:49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</row>
    <row r="22" spans="1:49" x14ac:dyDescent="0.2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</row>
  </sheetData>
  <mergeCells count="38">
    <mergeCell ref="A1:AW1"/>
    <mergeCell ref="A2:AW2"/>
    <mergeCell ref="A3:AW3"/>
    <mergeCell ref="A8:AW8"/>
    <mergeCell ref="I9:AA9"/>
    <mergeCell ref="AC9:AS9"/>
    <mergeCell ref="A5:I5"/>
    <mergeCell ref="AQ11:AS11"/>
    <mergeCell ref="A12:AW12"/>
    <mergeCell ref="C13:W13"/>
    <mergeCell ref="Y13:AV13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S14:AT14"/>
    <mergeCell ref="A15:AW15"/>
    <mergeCell ref="C16:M16"/>
    <mergeCell ref="O16:AI16"/>
    <mergeCell ref="G14:I14"/>
    <mergeCell ref="K14:M14"/>
    <mergeCell ref="O14:Q14"/>
    <mergeCell ref="S14:W14"/>
    <mergeCell ref="Y14:AC14"/>
    <mergeCell ref="AE14:AI14"/>
    <mergeCell ref="AK14:AM14"/>
    <mergeCell ref="AO14:AQ14"/>
    <mergeCell ref="O17:S17"/>
    <mergeCell ref="U17:Y17"/>
    <mergeCell ref="AA17:AE17"/>
    <mergeCell ref="AG17:AI17"/>
    <mergeCell ref="A20:AW20"/>
    <mergeCell ref="G17:I17"/>
    <mergeCell ref="K17:M17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6"/>
  <sheetViews>
    <sheetView rightToLeft="1" view="pageBreakPreview" zoomScale="80" zoomScaleNormal="100" zoomScaleSheetLayoutView="80" workbookViewId="0">
      <selection activeCell="H10" sqref="H10"/>
    </sheetView>
  </sheetViews>
  <sheetFormatPr defaultRowHeight="15" x14ac:dyDescent="0.25"/>
  <cols>
    <col min="1" max="1" width="6.140625" bestFit="1" customWidth="1"/>
    <col min="2" max="2" width="52.42578125" bestFit="1" customWidth="1"/>
    <col min="3" max="3" width="0.7109375" customWidth="1"/>
    <col min="4" max="4" width="13.42578125" bestFit="1" customWidth="1"/>
    <col min="5" max="5" width="0.7109375" customWidth="1"/>
    <col min="6" max="6" width="20.28515625" bestFit="1" customWidth="1"/>
    <col min="7" max="7" width="0.7109375" customWidth="1"/>
    <col min="8" max="8" width="21.140625" bestFit="1" customWidth="1"/>
    <col min="9" max="9" width="0.7109375" customWidth="1"/>
    <col min="10" max="10" width="15.140625" bestFit="1" customWidth="1"/>
    <col min="11" max="11" width="0.7109375" customWidth="1"/>
    <col min="12" max="12" width="20.28515625" bestFit="1" customWidth="1"/>
    <col min="13" max="13" width="0.7109375" customWidth="1"/>
    <col min="14" max="14" width="15.5703125" bestFit="1" customWidth="1"/>
    <col min="15" max="15" width="0.7109375" customWidth="1"/>
    <col min="16" max="16" width="20" bestFit="1" customWidth="1"/>
    <col min="17" max="17" width="0.7109375" customWidth="1"/>
    <col min="18" max="18" width="13.7109375" bestFit="1" customWidth="1"/>
    <col min="19" max="19" width="0.7109375" customWidth="1"/>
    <col min="20" max="20" width="22.5703125" bestFit="1" customWidth="1"/>
    <col min="21" max="21" width="0.7109375" customWidth="1"/>
    <col min="22" max="22" width="19.28515625" bestFit="1" customWidth="1"/>
    <col min="23" max="23" width="0.7109375" customWidth="1"/>
    <col min="24" max="24" width="19.85546875" bestFit="1" customWidth="1"/>
    <col min="25" max="25" width="0.7109375" customWidth="1"/>
    <col min="26" max="26" width="18.28515625" customWidth="1"/>
  </cols>
  <sheetData>
    <row r="1" spans="1:26" ht="25.5" x14ac:dyDescent="0.25">
      <c r="A1" s="191" t="s">
        <v>74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</row>
    <row r="2" spans="1:26" ht="25.5" x14ac:dyDescent="0.25">
      <c r="A2" s="191" t="s">
        <v>79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</row>
    <row r="3" spans="1:26" ht="25.5" x14ac:dyDescent="0.25">
      <c r="A3" s="191" t="s">
        <v>226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</row>
    <row r="4" spans="1:26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</row>
    <row r="5" spans="1:26" ht="24" x14ac:dyDescent="0.25">
      <c r="A5" s="125" t="s">
        <v>199</v>
      </c>
      <c r="B5" s="124" t="s">
        <v>89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</row>
    <row r="6" spans="1:26" ht="21" x14ac:dyDescent="0.25">
      <c r="A6" s="106"/>
      <c r="B6" s="106"/>
      <c r="C6" s="106"/>
      <c r="D6" s="106"/>
      <c r="E6" s="190"/>
      <c r="F6" s="190"/>
      <c r="G6" s="190"/>
      <c r="H6" s="190"/>
      <c r="I6" s="106"/>
      <c r="J6" s="190" t="s">
        <v>3</v>
      </c>
      <c r="K6" s="190"/>
      <c r="L6" s="190"/>
      <c r="M6" s="190"/>
      <c r="N6" s="190"/>
      <c r="O6" s="190"/>
      <c r="P6" s="190"/>
      <c r="Q6" s="106"/>
      <c r="R6" s="190" t="s">
        <v>227</v>
      </c>
      <c r="S6" s="190"/>
      <c r="T6" s="190"/>
      <c r="U6" s="190"/>
      <c r="V6" s="190"/>
      <c r="W6" s="190"/>
      <c r="X6" s="190"/>
      <c r="Y6" s="190"/>
      <c r="Z6" s="190"/>
    </row>
    <row r="7" spans="1:26" ht="21" x14ac:dyDescent="0.25">
      <c r="A7" s="106"/>
      <c r="B7" s="106"/>
      <c r="C7" s="106"/>
      <c r="D7" s="106"/>
      <c r="E7" s="107"/>
      <c r="F7" s="107"/>
      <c r="G7" s="107"/>
      <c r="H7" s="107"/>
      <c r="I7" s="106"/>
      <c r="J7" s="186" t="s">
        <v>90</v>
      </c>
      <c r="K7" s="186"/>
      <c r="L7" s="186"/>
      <c r="M7" s="107"/>
      <c r="N7" s="186" t="s">
        <v>91</v>
      </c>
      <c r="O7" s="186"/>
      <c r="P7" s="186"/>
      <c r="Q7" s="106"/>
      <c r="R7" s="107"/>
      <c r="S7" s="107"/>
      <c r="T7" s="107"/>
      <c r="U7" s="107"/>
      <c r="V7" s="107"/>
      <c r="W7" s="107"/>
      <c r="X7" s="107"/>
      <c r="Y7" s="107"/>
      <c r="Z7" s="107"/>
    </row>
    <row r="8" spans="1:26" ht="21" x14ac:dyDescent="0.25">
      <c r="A8" s="190" t="s">
        <v>92</v>
      </c>
      <c r="B8" s="190"/>
      <c r="C8" s="106"/>
      <c r="D8" s="108" t="s">
        <v>93</v>
      </c>
      <c r="E8" s="106"/>
      <c r="F8" s="108" t="s">
        <v>6</v>
      </c>
      <c r="G8" s="106"/>
      <c r="H8" s="108" t="s">
        <v>7</v>
      </c>
      <c r="I8" s="106"/>
      <c r="J8" s="109" t="s">
        <v>5</v>
      </c>
      <c r="K8" s="107"/>
      <c r="L8" s="109" t="s">
        <v>6</v>
      </c>
      <c r="M8" s="106"/>
      <c r="N8" s="109" t="s">
        <v>5</v>
      </c>
      <c r="O8" s="107"/>
      <c r="P8" s="109" t="s">
        <v>12</v>
      </c>
      <c r="Q8" s="106"/>
      <c r="R8" s="108" t="s">
        <v>5</v>
      </c>
      <c r="S8" s="106"/>
      <c r="T8" s="108" t="s">
        <v>94</v>
      </c>
      <c r="U8" s="106"/>
      <c r="V8" s="133" t="s">
        <v>6</v>
      </c>
      <c r="W8" s="106"/>
      <c r="X8" s="133" t="s">
        <v>7</v>
      </c>
      <c r="Y8" s="106"/>
      <c r="Z8" s="108" t="s">
        <v>95</v>
      </c>
    </row>
    <row r="9" spans="1:26" ht="21" x14ac:dyDescent="0.55000000000000004">
      <c r="A9" s="132"/>
      <c r="B9" s="57" t="s">
        <v>175</v>
      </c>
      <c r="C9" s="57"/>
      <c r="D9" s="57">
        <v>158060</v>
      </c>
      <c r="E9" s="57"/>
      <c r="F9" s="57">
        <v>2038240264</v>
      </c>
      <c r="G9" s="57"/>
      <c r="H9" s="57">
        <v>2000873577.7275</v>
      </c>
      <c r="I9" s="57"/>
      <c r="J9" s="57">
        <v>0</v>
      </c>
      <c r="K9" s="57"/>
      <c r="L9" s="57">
        <v>0</v>
      </c>
      <c r="M9" s="57"/>
      <c r="N9" s="57">
        <v>0</v>
      </c>
      <c r="O9" s="57"/>
      <c r="P9" s="57">
        <v>0</v>
      </c>
      <c r="Q9" s="57"/>
      <c r="R9" s="57">
        <v>158060</v>
      </c>
      <c r="S9" s="57"/>
      <c r="T9" s="57">
        <v>12584</v>
      </c>
      <c r="U9" s="57"/>
      <c r="V9" s="57">
        <v>2038240264</v>
      </c>
      <c r="W9" s="57"/>
      <c r="X9" s="57">
        <v>1984452277.8080001</v>
      </c>
      <c r="Y9" s="106"/>
      <c r="Z9" s="147">
        <f>X9/'سرمایه گذاری ها'!$O$17</f>
        <v>1.3583682651712836E-2</v>
      </c>
    </row>
    <row r="10" spans="1:26" ht="21.75" thickBot="1" x14ac:dyDescent="0.6">
      <c r="A10" s="195" t="s">
        <v>64</v>
      </c>
      <c r="B10" s="195"/>
      <c r="C10" s="127"/>
      <c r="D10" s="148">
        <f>SUM(D9:D9)</f>
        <v>158060</v>
      </c>
      <c r="E10" s="148"/>
      <c r="F10" s="148">
        <f>SUM(F9:F9)</f>
        <v>2038240264</v>
      </c>
      <c r="G10" s="148"/>
      <c r="H10" s="148">
        <f>SUM(H9:H9)</f>
        <v>2000873577.7275</v>
      </c>
      <c r="I10" s="148"/>
      <c r="J10" s="148">
        <f>SUM(J9:J9)</f>
        <v>0</v>
      </c>
      <c r="K10" s="148"/>
      <c r="L10" s="148">
        <f>SUM(L9:L9)</f>
        <v>0</v>
      </c>
      <c r="M10" s="148"/>
      <c r="N10" s="148">
        <f>SUM(N9:N9)</f>
        <v>0</v>
      </c>
      <c r="O10" s="148"/>
      <c r="P10" s="148">
        <f>SUM(P9:P9)</f>
        <v>0</v>
      </c>
      <c r="Q10" s="148"/>
      <c r="R10" s="148">
        <f>SUM(R9:R9)</f>
        <v>158060</v>
      </c>
      <c r="S10" s="148"/>
      <c r="T10" s="148"/>
      <c r="U10" s="148"/>
      <c r="V10" s="148">
        <f>SUM(V9:V9)</f>
        <v>2038240264</v>
      </c>
      <c r="W10" s="148"/>
      <c r="X10" s="148">
        <f>SUM(X9:X9)</f>
        <v>1984452277.8080001</v>
      </c>
      <c r="Y10" s="127"/>
      <c r="Z10" s="150">
        <f>SUM(Z9:Z9)</f>
        <v>1.3583682651712836E-2</v>
      </c>
    </row>
    <row r="11" spans="1:26" ht="15.75" thickTop="1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</row>
    <row r="12" spans="1:26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</row>
    <row r="13" spans="1:26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</row>
    <row r="14" spans="1:26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</row>
    <row r="15" spans="1:26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spans="1:26" ht="27" customHeight="1" x14ac:dyDescent="0.25">
      <c r="A16" s="194">
        <v>4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</row>
  </sheetData>
  <sortState xmlns:xlrd2="http://schemas.microsoft.com/office/spreadsheetml/2017/richdata2" ref="B9:X9">
    <sortCondition descending="1" ref="X9"/>
  </sortState>
  <mergeCells count="11">
    <mergeCell ref="A16:Z16"/>
    <mergeCell ref="A1:Z1"/>
    <mergeCell ref="A2:Z2"/>
    <mergeCell ref="A3:Z3"/>
    <mergeCell ref="E6:H6"/>
    <mergeCell ref="J6:P6"/>
    <mergeCell ref="R6:Z6"/>
    <mergeCell ref="A10:B10"/>
    <mergeCell ref="J7:L7"/>
    <mergeCell ref="N7:P7"/>
    <mergeCell ref="A8:B8"/>
  </mergeCells>
  <pageMargins left="0.7" right="0.7" top="0.75" bottom="0.75" header="0.3" footer="0.3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CC35"/>
  <sheetViews>
    <sheetView rightToLeft="1" view="pageBreakPreview" zoomScale="70" zoomScaleNormal="70" zoomScaleSheetLayoutView="70" workbookViewId="0">
      <selection activeCell="AL21" sqref="AL21"/>
    </sheetView>
  </sheetViews>
  <sheetFormatPr defaultColWidth="9.140625" defaultRowHeight="21" x14ac:dyDescent="0.6"/>
  <cols>
    <col min="1" max="1" width="4.7109375" style="1" customWidth="1"/>
    <col min="2" max="2" width="29.7109375" style="1" customWidth="1"/>
    <col min="3" max="3" width="1" style="1" customWidth="1"/>
    <col min="4" max="4" width="14" style="1" customWidth="1"/>
    <col min="5" max="5" width="1" style="1" customWidth="1"/>
    <col min="6" max="6" width="14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2" style="1" customWidth="1"/>
    <col min="23" max="23" width="1" style="1" customWidth="1"/>
    <col min="24" max="24" width="20.85546875" style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2.140625" style="1" customWidth="1"/>
    <col min="31" max="31" width="1" style="1" customWidth="1"/>
    <col min="32" max="32" width="11.855468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01" t="s">
        <v>74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</row>
    <row r="3" spans="2:38" ht="39" x14ac:dyDescent="0.6">
      <c r="B3" s="201" t="s">
        <v>0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</row>
    <row r="4" spans="2:38" ht="39" x14ac:dyDescent="0.6">
      <c r="B4" s="201" t="s">
        <v>226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</row>
    <row r="5" spans="2:38" ht="39" x14ac:dyDescent="0.6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</row>
    <row r="6" spans="2:38" ht="39" x14ac:dyDescent="0.6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</row>
    <row r="7" spans="2:38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8" s="2" customFormat="1" ht="30" x14ac:dyDescent="0.55000000000000004">
      <c r="B8" s="199" t="s">
        <v>149</v>
      </c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8" ht="30" x14ac:dyDescent="0.6">
      <c r="B10" s="169" t="s">
        <v>18</v>
      </c>
      <c r="C10" s="169" t="s">
        <v>18</v>
      </c>
      <c r="D10" s="169" t="s">
        <v>18</v>
      </c>
      <c r="E10" s="169" t="s">
        <v>18</v>
      </c>
      <c r="F10" s="169" t="s">
        <v>18</v>
      </c>
      <c r="G10" s="169" t="s">
        <v>18</v>
      </c>
      <c r="H10" s="169" t="s">
        <v>18</v>
      </c>
      <c r="I10" s="169" t="s">
        <v>18</v>
      </c>
      <c r="J10" s="169" t="s">
        <v>18</v>
      </c>
      <c r="K10" s="169" t="s">
        <v>18</v>
      </c>
      <c r="L10" s="169"/>
      <c r="M10" s="169"/>
      <c r="N10" s="169" t="s">
        <v>18</v>
      </c>
      <c r="P10" s="169" t="s">
        <v>221</v>
      </c>
      <c r="Q10" s="169" t="s">
        <v>2</v>
      </c>
      <c r="R10" s="169" t="s">
        <v>2</v>
      </c>
      <c r="S10" s="169" t="s">
        <v>2</v>
      </c>
      <c r="T10" s="169" t="s">
        <v>2</v>
      </c>
      <c r="V10" s="202" t="s">
        <v>3</v>
      </c>
      <c r="W10" s="169" t="s">
        <v>3</v>
      </c>
      <c r="X10" s="169" t="s">
        <v>3</v>
      </c>
      <c r="Y10" s="169" t="s">
        <v>3</v>
      </c>
      <c r="Z10" s="169" t="s">
        <v>3</v>
      </c>
      <c r="AA10" s="169" t="s">
        <v>3</v>
      </c>
      <c r="AB10" s="169" t="s">
        <v>3</v>
      </c>
      <c r="AD10" s="169" t="s">
        <v>227</v>
      </c>
      <c r="AE10" s="169" t="s">
        <v>4</v>
      </c>
      <c r="AF10" s="169" t="s">
        <v>4</v>
      </c>
      <c r="AG10" s="169" t="s">
        <v>4</v>
      </c>
      <c r="AH10" s="169" t="s">
        <v>4</v>
      </c>
      <c r="AI10" s="169" t="s">
        <v>4</v>
      </c>
      <c r="AJ10" s="169" t="s">
        <v>4</v>
      </c>
      <c r="AK10" s="169" t="s">
        <v>4</v>
      </c>
      <c r="AL10" s="169" t="s">
        <v>4</v>
      </c>
    </row>
    <row r="11" spans="2:38" s="13" customFormat="1" ht="45.75" customHeight="1" x14ac:dyDescent="0.6">
      <c r="B11" s="172" t="s">
        <v>19</v>
      </c>
      <c r="C11" s="15"/>
      <c r="D11" s="172" t="s">
        <v>20</v>
      </c>
      <c r="E11" s="15"/>
      <c r="F11" s="172" t="s">
        <v>21</v>
      </c>
      <c r="G11" s="15"/>
      <c r="H11" s="172" t="s">
        <v>22</v>
      </c>
      <c r="I11" s="15"/>
      <c r="J11" s="172" t="s">
        <v>69</v>
      </c>
      <c r="K11" s="15"/>
      <c r="L11" s="172" t="s">
        <v>24</v>
      </c>
      <c r="M11" s="101"/>
      <c r="N11" s="172" t="s">
        <v>17</v>
      </c>
      <c r="P11" s="172" t="s">
        <v>5</v>
      </c>
      <c r="Q11" s="15"/>
      <c r="R11" s="172" t="s">
        <v>6</v>
      </c>
      <c r="S11" s="15"/>
      <c r="T11" s="172" t="s">
        <v>7</v>
      </c>
      <c r="V11" s="198" t="s">
        <v>8</v>
      </c>
      <c r="W11" s="172" t="s">
        <v>8</v>
      </c>
      <c r="X11" s="172" t="s">
        <v>8</v>
      </c>
      <c r="Z11" s="172" t="s">
        <v>9</v>
      </c>
      <c r="AA11" s="172" t="s">
        <v>9</v>
      </c>
      <c r="AB11" s="172" t="s">
        <v>9</v>
      </c>
      <c r="AD11" s="172" t="s">
        <v>5</v>
      </c>
      <c r="AE11" s="15"/>
      <c r="AF11" s="172" t="s">
        <v>25</v>
      </c>
      <c r="AG11" s="15"/>
      <c r="AH11" s="172" t="s">
        <v>6</v>
      </c>
      <c r="AI11" s="15"/>
      <c r="AJ11" s="172" t="s">
        <v>7</v>
      </c>
      <c r="AK11" s="15"/>
      <c r="AL11" s="172" t="s">
        <v>11</v>
      </c>
    </row>
    <row r="12" spans="2:38" s="13" customFormat="1" ht="45.75" customHeight="1" x14ac:dyDescent="0.6">
      <c r="B12" s="173" t="s">
        <v>19</v>
      </c>
      <c r="C12" s="16"/>
      <c r="D12" s="173" t="s">
        <v>20</v>
      </c>
      <c r="E12" s="16"/>
      <c r="F12" s="173" t="s">
        <v>21</v>
      </c>
      <c r="G12" s="16"/>
      <c r="H12" s="173" t="s">
        <v>22</v>
      </c>
      <c r="I12" s="16"/>
      <c r="J12" s="173" t="s">
        <v>23</v>
      </c>
      <c r="K12" s="16"/>
      <c r="L12" s="173"/>
      <c r="M12" s="102"/>
      <c r="N12" s="173" t="s">
        <v>17</v>
      </c>
      <c r="P12" s="173" t="s">
        <v>5</v>
      </c>
      <c r="Q12" s="16"/>
      <c r="R12" s="173" t="s">
        <v>6</v>
      </c>
      <c r="S12" s="16"/>
      <c r="T12" s="173" t="s">
        <v>7</v>
      </c>
      <c r="V12" s="197" t="s">
        <v>5</v>
      </c>
      <c r="W12" s="16"/>
      <c r="X12" s="173" t="s">
        <v>6</v>
      </c>
      <c r="Z12" s="173" t="s">
        <v>5</v>
      </c>
      <c r="AA12" s="16"/>
      <c r="AB12" s="173" t="s">
        <v>12</v>
      </c>
      <c r="AD12" s="173" t="s">
        <v>5</v>
      </c>
      <c r="AE12" s="16"/>
      <c r="AF12" s="173" t="s">
        <v>25</v>
      </c>
      <c r="AG12" s="16"/>
      <c r="AH12" s="173" t="s">
        <v>6</v>
      </c>
      <c r="AI12" s="16"/>
      <c r="AJ12" s="173"/>
      <c r="AK12" s="16"/>
      <c r="AL12" s="173" t="s">
        <v>11</v>
      </c>
    </row>
    <row r="13" spans="2:38" ht="21.75" x14ac:dyDescent="0.6">
      <c r="B13" s="3" t="s">
        <v>169</v>
      </c>
      <c r="C13" s="12"/>
      <c r="D13" s="98" t="s">
        <v>73</v>
      </c>
      <c r="E13" s="98"/>
      <c r="F13" s="98" t="s">
        <v>73</v>
      </c>
      <c r="G13" s="98"/>
      <c r="H13" s="65" t="s">
        <v>154</v>
      </c>
      <c r="I13" s="65"/>
      <c r="J13" s="65" t="s">
        <v>170</v>
      </c>
      <c r="K13" s="65"/>
      <c r="L13" s="65">
        <v>0</v>
      </c>
      <c r="M13" s="65"/>
      <c r="N13" s="65">
        <v>0</v>
      </c>
      <c r="O13" s="65"/>
      <c r="P13" s="65">
        <v>24198</v>
      </c>
      <c r="Q13" s="93"/>
      <c r="R13" s="65">
        <v>14101084237</v>
      </c>
      <c r="S13" s="65"/>
      <c r="T13" s="65">
        <v>17271821114</v>
      </c>
      <c r="U13" s="65"/>
      <c r="V13" s="65">
        <v>0</v>
      </c>
      <c r="W13" s="65"/>
      <c r="X13" s="65">
        <v>0</v>
      </c>
      <c r="Y13" s="65"/>
      <c r="Z13" s="65">
        <v>0</v>
      </c>
      <c r="AA13" s="65"/>
      <c r="AB13" s="65">
        <v>0</v>
      </c>
      <c r="AC13" s="93"/>
      <c r="AD13" s="65">
        <v>24198</v>
      </c>
      <c r="AE13" s="65"/>
      <c r="AF13" s="65">
        <v>720580</v>
      </c>
      <c r="AG13" s="65"/>
      <c r="AH13" s="65">
        <v>14101084237</v>
      </c>
      <c r="AI13" s="93"/>
      <c r="AJ13" s="65">
        <v>17427113691</v>
      </c>
      <c r="AK13" s="93"/>
      <c r="AL13" s="94">
        <f>AJ13/'سرمایه گذاری ها'!$O$17</f>
        <v>0.1192895312027088</v>
      </c>
    </row>
    <row r="14" spans="2:38" ht="21.75" x14ac:dyDescent="0.6">
      <c r="B14" s="3" t="s">
        <v>150</v>
      </c>
      <c r="C14" s="12"/>
      <c r="D14" s="98" t="s">
        <v>73</v>
      </c>
      <c r="E14" s="98"/>
      <c r="F14" s="98" t="s">
        <v>73</v>
      </c>
      <c r="G14" s="98"/>
      <c r="H14" s="65" t="s">
        <v>151</v>
      </c>
      <c r="I14" s="65"/>
      <c r="J14" s="65" t="s">
        <v>152</v>
      </c>
      <c r="K14" s="65"/>
      <c r="L14" s="65">
        <v>0</v>
      </c>
      <c r="M14" s="65"/>
      <c r="N14" s="65">
        <v>0</v>
      </c>
      <c r="O14" s="65"/>
      <c r="P14" s="65">
        <v>24675</v>
      </c>
      <c r="Q14" s="93"/>
      <c r="R14" s="65">
        <v>12914410721</v>
      </c>
      <c r="S14" s="65"/>
      <c r="T14" s="65">
        <v>16763130131</v>
      </c>
      <c r="U14" s="65"/>
      <c r="V14" s="65">
        <v>0</v>
      </c>
      <c r="W14" s="65"/>
      <c r="X14" s="65">
        <v>0</v>
      </c>
      <c r="Y14" s="65"/>
      <c r="Z14" s="65">
        <v>0</v>
      </c>
      <c r="AA14" s="65"/>
      <c r="AB14" s="65">
        <v>0</v>
      </c>
      <c r="AC14" s="93"/>
      <c r="AD14" s="65">
        <v>24675</v>
      </c>
      <c r="AE14" s="65"/>
      <c r="AF14" s="65">
        <v>687510</v>
      </c>
      <c r="AG14" s="65"/>
      <c r="AH14" s="65">
        <v>12914410721</v>
      </c>
      <c r="AI14" s="93"/>
      <c r="AJ14" s="65">
        <v>16955084906</v>
      </c>
      <c r="AK14" s="93"/>
      <c r="AL14" s="94">
        <f>AJ14/'سرمایه گذاری ها'!$O$17</f>
        <v>0.1160584687631544</v>
      </c>
    </row>
    <row r="15" spans="2:38" ht="21.75" x14ac:dyDescent="0.6">
      <c r="B15" s="3" t="s">
        <v>156</v>
      </c>
      <c r="C15" s="12"/>
      <c r="D15" s="98" t="s">
        <v>73</v>
      </c>
      <c r="E15" s="98"/>
      <c r="F15" s="98" t="s">
        <v>73</v>
      </c>
      <c r="G15" s="98"/>
      <c r="H15" s="65" t="s">
        <v>157</v>
      </c>
      <c r="I15" s="65"/>
      <c r="J15" s="65" t="s">
        <v>158</v>
      </c>
      <c r="K15" s="65"/>
      <c r="L15" s="65">
        <v>0</v>
      </c>
      <c r="M15" s="65"/>
      <c r="N15" s="65">
        <v>0</v>
      </c>
      <c r="O15" s="65"/>
      <c r="P15" s="65">
        <v>20989</v>
      </c>
      <c r="Q15" s="93"/>
      <c r="R15" s="65">
        <v>12040351150</v>
      </c>
      <c r="S15" s="65"/>
      <c r="T15" s="65">
        <v>14855000363</v>
      </c>
      <c r="U15" s="65"/>
      <c r="V15" s="65">
        <v>0</v>
      </c>
      <c r="W15" s="65"/>
      <c r="X15" s="65">
        <v>0</v>
      </c>
      <c r="Y15" s="65"/>
      <c r="Z15" s="65">
        <v>0</v>
      </c>
      <c r="AA15" s="65"/>
      <c r="AB15" s="65">
        <v>0</v>
      </c>
      <c r="AC15" s="93"/>
      <c r="AD15" s="65">
        <v>20989</v>
      </c>
      <c r="AE15" s="65"/>
      <c r="AF15" s="65">
        <v>716600</v>
      </c>
      <c r="AG15" s="65"/>
      <c r="AH15" s="65">
        <v>12040351150</v>
      </c>
      <c r="AI15" s="93"/>
      <c r="AJ15" s="65">
        <v>15032539009</v>
      </c>
      <c r="AK15" s="93"/>
      <c r="AL15" s="94">
        <f>AJ15/'سرمایه گذاری ها'!$O$17</f>
        <v>0.10289853862008885</v>
      </c>
    </row>
    <row r="16" spans="2:38" ht="21.75" x14ac:dyDescent="0.6">
      <c r="B16" s="3" t="s">
        <v>195</v>
      </c>
      <c r="C16" s="12"/>
      <c r="D16" s="98" t="s">
        <v>73</v>
      </c>
      <c r="E16" s="98"/>
      <c r="F16" s="98" t="s">
        <v>73</v>
      </c>
      <c r="G16" s="98"/>
      <c r="H16" s="65" t="s">
        <v>160</v>
      </c>
      <c r="I16" s="65"/>
      <c r="J16" s="65" t="s">
        <v>200</v>
      </c>
      <c r="K16" s="65"/>
      <c r="L16" s="65">
        <v>0</v>
      </c>
      <c r="M16" s="65"/>
      <c r="N16" s="65">
        <v>0</v>
      </c>
      <c r="O16" s="65"/>
      <c r="P16" s="65">
        <v>14705</v>
      </c>
      <c r="Q16" s="93"/>
      <c r="R16" s="65">
        <v>12673978803</v>
      </c>
      <c r="S16" s="65"/>
      <c r="T16" s="65">
        <v>14147321583</v>
      </c>
      <c r="U16" s="65"/>
      <c r="V16" s="65">
        <v>0</v>
      </c>
      <c r="W16" s="65"/>
      <c r="X16" s="65">
        <v>0</v>
      </c>
      <c r="Y16" s="65"/>
      <c r="Z16" s="65">
        <v>0</v>
      </c>
      <c r="AA16" s="65"/>
      <c r="AB16" s="65">
        <v>0</v>
      </c>
      <c r="AC16" s="93"/>
      <c r="AD16" s="65">
        <v>14705</v>
      </c>
      <c r="AE16" s="65"/>
      <c r="AF16" s="65">
        <v>982950</v>
      </c>
      <c r="AG16" s="65"/>
      <c r="AH16" s="65">
        <v>12673978803</v>
      </c>
      <c r="AI16" s="93"/>
      <c r="AJ16" s="65">
        <v>14446420235</v>
      </c>
      <c r="AK16" s="93"/>
      <c r="AL16" s="94">
        <f>AJ16/'سرمایه گذاری ها'!$O$17</f>
        <v>9.888652406510981E-2</v>
      </c>
    </row>
    <row r="17" spans="1:81" ht="21.75" x14ac:dyDescent="0.6">
      <c r="B17" s="3" t="s">
        <v>153</v>
      </c>
      <c r="C17" s="12"/>
      <c r="D17" s="98" t="s">
        <v>73</v>
      </c>
      <c r="E17" s="98"/>
      <c r="F17" s="98" t="s">
        <v>73</v>
      </c>
      <c r="G17" s="98"/>
      <c r="H17" s="65" t="s">
        <v>154</v>
      </c>
      <c r="I17" s="65"/>
      <c r="J17" s="65" t="s">
        <v>155</v>
      </c>
      <c r="K17" s="65"/>
      <c r="L17" s="65">
        <v>0</v>
      </c>
      <c r="M17" s="65"/>
      <c r="N17" s="65">
        <v>0</v>
      </c>
      <c r="O17" s="65"/>
      <c r="P17" s="65">
        <v>18965</v>
      </c>
      <c r="Q17" s="93"/>
      <c r="R17" s="65">
        <v>10513750689</v>
      </c>
      <c r="S17" s="65"/>
      <c r="T17" s="65">
        <v>14160874176</v>
      </c>
      <c r="U17" s="65"/>
      <c r="V17" s="65">
        <v>0</v>
      </c>
      <c r="W17" s="65"/>
      <c r="X17" s="65">
        <v>0</v>
      </c>
      <c r="Y17" s="65"/>
      <c r="Z17" s="65">
        <v>0</v>
      </c>
      <c r="AA17" s="65"/>
      <c r="AB17" s="65">
        <v>0</v>
      </c>
      <c r="AC17" s="93"/>
      <c r="AD17" s="65">
        <v>18965</v>
      </c>
      <c r="AE17" s="65"/>
      <c r="AF17" s="65">
        <v>755860</v>
      </c>
      <c r="AG17" s="65"/>
      <c r="AH17" s="65">
        <v>10513750689</v>
      </c>
      <c r="AI17" s="93"/>
      <c r="AJ17" s="65">
        <v>14327090306</v>
      </c>
      <c r="AK17" s="93"/>
      <c r="AL17" s="94">
        <f>AJ17/'سرمایه گذاری ها'!$O$17</f>
        <v>9.806970427835339E-2</v>
      </c>
    </row>
    <row r="18" spans="1:81" ht="21.75" x14ac:dyDescent="0.6">
      <c r="B18" s="3" t="s">
        <v>161</v>
      </c>
      <c r="C18" s="12"/>
      <c r="D18" s="98" t="s">
        <v>73</v>
      </c>
      <c r="E18" s="98"/>
      <c r="F18" s="98" t="s">
        <v>73</v>
      </c>
      <c r="G18" s="98"/>
      <c r="H18" s="65" t="s">
        <v>154</v>
      </c>
      <c r="I18" s="65"/>
      <c r="J18" s="65" t="s">
        <v>162</v>
      </c>
      <c r="K18" s="65"/>
      <c r="L18" s="65">
        <v>0</v>
      </c>
      <c r="M18" s="65"/>
      <c r="N18" s="65">
        <v>0</v>
      </c>
      <c r="O18" s="65"/>
      <c r="P18" s="65">
        <v>13464</v>
      </c>
      <c r="Q18" s="93"/>
      <c r="R18" s="65">
        <v>7453236478</v>
      </c>
      <c r="S18" s="65"/>
      <c r="T18" s="65">
        <v>9307456957</v>
      </c>
      <c r="U18" s="65"/>
      <c r="V18" s="65">
        <v>0</v>
      </c>
      <c r="W18" s="65"/>
      <c r="X18" s="65">
        <v>0</v>
      </c>
      <c r="Y18" s="65"/>
      <c r="Z18" s="65">
        <v>0</v>
      </c>
      <c r="AA18" s="65"/>
      <c r="AB18" s="65">
        <v>0</v>
      </c>
      <c r="AC18" s="93"/>
      <c r="AD18" s="65">
        <v>13464</v>
      </c>
      <c r="AE18" s="65"/>
      <c r="AF18" s="65">
        <v>701520</v>
      </c>
      <c r="AG18" s="65"/>
      <c r="AH18" s="65">
        <v>7453236478</v>
      </c>
      <c r="AI18" s="93"/>
      <c r="AJ18" s="65">
        <v>9440129417</v>
      </c>
      <c r="AK18" s="93"/>
      <c r="AL18" s="94">
        <f>AJ18/'سرمایه گذاری ها'!$O$17</f>
        <v>6.461819395993236E-2</v>
      </c>
    </row>
    <row r="19" spans="1:81" ht="21.75" x14ac:dyDescent="0.6">
      <c r="B19" s="3" t="s">
        <v>159</v>
      </c>
      <c r="C19" s="12"/>
      <c r="D19" s="98" t="s">
        <v>73</v>
      </c>
      <c r="E19" s="98"/>
      <c r="F19" s="98" t="s">
        <v>73</v>
      </c>
      <c r="G19" s="98"/>
      <c r="H19" s="65" t="s">
        <v>160</v>
      </c>
      <c r="I19" s="65"/>
      <c r="J19" s="65" t="s">
        <v>228</v>
      </c>
      <c r="K19" s="65"/>
      <c r="L19" s="65">
        <v>0</v>
      </c>
      <c r="M19" s="65"/>
      <c r="N19" s="65">
        <v>0</v>
      </c>
      <c r="O19" s="65"/>
      <c r="P19" s="65">
        <v>9190</v>
      </c>
      <c r="Q19" s="93"/>
      <c r="R19" s="65">
        <v>6514062055</v>
      </c>
      <c r="S19" s="65"/>
      <c r="T19" s="65">
        <v>8717615945</v>
      </c>
      <c r="U19" s="65"/>
      <c r="V19" s="65">
        <v>0</v>
      </c>
      <c r="W19" s="65"/>
      <c r="X19" s="65">
        <v>0</v>
      </c>
      <c r="Y19" s="65"/>
      <c r="Z19" s="65">
        <v>0</v>
      </c>
      <c r="AA19" s="65"/>
      <c r="AB19" s="65">
        <v>0</v>
      </c>
      <c r="AC19" s="93"/>
      <c r="AD19" s="65">
        <v>9190</v>
      </c>
      <c r="AE19" s="65"/>
      <c r="AF19" s="65">
        <v>960430</v>
      </c>
      <c r="AG19" s="65"/>
      <c r="AH19" s="65">
        <v>6514062055</v>
      </c>
      <c r="AI19" s="93"/>
      <c r="AJ19" s="65">
        <v>8821552371</v>
      </c>
      <c r="AK19" s="93"/>
      <c r="AL19" s="94">
        <f>AJ19/'سرمایه گذاری ها'!$O$17</f>
        <v>6.0384000786096334E-2</v>
      </c>
    </row>
    <row r="20" spans="1:81" ht="21.75" x14ac:dyDescent="0.6">
      <c r="B20" s="3" t="s">
        <v>171</v>
      </c>
      <c r="C20" s="12"/>
      <c r="D20" s="98" t="s">
        <v>73</v>
      </c>
      <c r="E20" s="98"/>
      <c r="F20" s="98" t="s">
        <v>73</v>
      </c>
      <c r="G20" s="98"/>
      <c r="H20" s="65" t="s">
        <v>157</v>
      </c>
      <c r="I20" s="65"/>
      <c r="J20" s="65" t="s">
        <v>172</v>
      </c>
      <c r="K20" s="65"/>
      <c r="L20" s="65">
        <v>0</v>
      </c>
      <c r="M20" s="65"/>
      <c r="N20" s="65">
        <v>0</v>
      </c>
      <c r="O20" s="65"/>
      <c r="P20" s="65">
        <v>2957</v>
      </c>
      <c r="Q20" s="93"/>
      <c r="R20" s="65">
        <v>2013156123</v>
      </c>
      <c r="S20" s="65"/>
      <c r="T20" s="65">
        <v>2429917797</v>
      </c>
      <c r="U20" s="65"/>
      <c r="V20" s="65">
        <v>0</v>
      </c>
      <c r="W20" s="65"/>
      <c r="X20" s="65">
        <v>0</v>
      </c>
      <c r="Y20" s="65"/>
      <c r="Z20" s="65">
        <v>0</v>
      </c>
      <c r="AA20" s="65"/>
      <c r="AB20" s="65">
        <v>0</v>
      </c>
      <c r="AC20" s="93"/>
      <c r="AD20" s="65">
        <v>2957</v>
      </c>
      <c r="AE20" s="65"/>
      <c r="AF20" s="65">
        <v>839830</v>
      </c>
      <c r="AG20" s="65"/>
      <c r="AH20" s="65">
        <v>2013156123</v>
      </c>
      <c r="AI20" s="93"/>
      <c r="AJ20" s="65">
        <v>2482026973</v>
      </c>
      <c r="AK20" s="93"/>
      <c r="AL20" s="94">
        <f>AJ20/'سرمایه گذاری ها'!$O$17</f>
        <v>1.6989608221501123E-2</v>
      </c>
    </row>
    <row r="21" spans="1:81" ht="27" thickBot="1" x14ac:dyDescent="0.65">
      <c r="B21" s="200" t="s">
        <v>64</v>
      </c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"/>
      <c r="P21" s="46">
        <f>SUM(P13:P20)</f>
        <v>129143</v>
      </c>
      <c r="Q21" s="19"/>
      <c r="R21" s="46">
        <f>SUM(R13:R20)</f>
        <v>78224030256</v>
      </c>
      <c r="S21" s="19"/>
      <c r="T21" s="46">
        <f>SUM(T13:T20)</f>
        <v>97653138066</v>
      </c>
      <c r="U21" s="19"/>
      <c r="V21" s="46">
        <f>SUM(V13:V20)</f>
        <v>0</v>
      </c>
      <c r="W21" s="19"/>
      <c r="X21" s="46">
        <f>SUM(X13:X20)</f>
        <v>0</v>
      </c>
      <c r="Y21" s="19"/>
      <c r="Z21" s="46">
        <f>SUM(Z13:Z20)</f>
        <v>0</v>
      </c>
      <c r="AA21" s="19"/>
      <c r="AB21" s="46">
        <f>SUM(AB13:AB20)</f>
        <v>0</v>
      </c>
      <c r="AC21" s="19"/>
      <c r="AD21" s="46">
        <f>SUM(AD13:AD20)</f>
        <v>129143</v>
      </c>
      <c r="AE21" s="47"/>
      <c r="AF21" s="46"/>
      <c r="AG21" s="19"/>
      <c r="AH21" s="46">
        <f>SUM(AH13:AH20)</f>
        <v>78224030256</v>
      </c>
      <c r="AI21" s="19"/>
      <c r="AJ21" s="46">
        <f>SUM(AJ13:AJ20)</f>
        <v>98931956908</v>
      </c>
      <c r="AK21" s="19"/>
      <c r="AL21" s="55">
        <f>SUM(AL13:AL20)</f>
        <v>0.67719456989694504</v>
      </c>
    </row>
    <row r="22" spans="1:81" ht="21" customHeight="1" thickTop="1" x14ac:dyDescent="0.6">
      <c r="V22"/>
      <c r="W22"/>
    </row>
    <row r="23" spans="1:81" x14ac:dyDescent="0.6">
      <c r="V23"/>
      <c r="W23"/>
    </row>
    <row r="24" spans="1:81" ht="21.75" x14ac:dyDescent="0.6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1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1:81" ht="21.75" x14ac:dyDescent="0.6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1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1:81" ht="21.75" customHeight="1" x14ac:dyDescent="0.6">
      <c r="A28" s="196">
        <v>5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1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1:81" ht="21.75" x14ac:dyDescent="0.6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1:81" ht="21.75" x14ac:dyDescent="0.6">
      <c r="V31"/>
      <c r="W3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1:81" ht="21.75" x14ac:dyDescent="0.6"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2:81" ht="21.75" x14ac:dyDescent="0.6"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22:81" ht="21.75" x14ac:dyDescent="0.6">
      <c r="V34"/>
      <c r="W34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22:81" x14ac:dyDescent="0.6">
      <c r="V35"/>
      <c r="W35"/>
    </row>
  </sheetData>
  <sortState xmlns:xlrd2="http://schemas.microsoft.com/office/spreadsheetml/2017/richdata2" ref="B13:AJ20">
    <sortCondition descending="1" ref="AJ13:AJ20"/>
  </sortState>
  <mergeCells count="31">
    <mergeCell ref="B8:R8"/>
    <mergeCell ref="B21:N21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A28:AN28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</mergeCells>
  <printOptions horizontalCentered="1" verticalCentered="1"/>
  <pageMargins left="0" right="0" top="0.25" bottom="0" header="0.3" footer="0.3"/>
  <pageSetup paperSize="9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6"/>
  <sheetViews>
    <sheetView rightToLeft="1" view="pageBreakPreview" zoomScale="70" zoomScaleNormal="70" zoomScaleSheetLayoutView="70" workbookViewId="0">
      <selection activeCell="B15" sqref="B15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51.5703125" style="1" bestFit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03" t="s">
        <v>74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</row>
    <row r="3" spans="2:28" ht="35.25" x14ac:dyDescent="0.6">
      <c r="B3" s="203" t="s">
        <v>0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2:28" ht="35.25" x14ac:dyDescent="0.6">
      <c r="B4" s="203" t="s">
        <v>226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</row>
    <row r="5" spans="2:28" ht="138.75" customHeight="1" x14ac:dyDescent="0.6"/>
    <row r="6" spans="2:28" s="2" customFormat="1" ht="30" x14ac:dyDescent="0.55000000000000004">
      <c r="B6" s="11" t="s">
        <v>201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/>
      <c r="W6" s="10"/>
      <c r="X6" s="10"/>
      <c r="Y6" s="10"/>
      <c r="Z6" s="10"/>
      <c r="AA6" s="10"/>
      <c r="AB6" s="10"/>
    </row>
    <row r="7" spans="2:28" s="2" customFormat="1" ht="69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/>
      <c r="W7" s="10"/>
      <c r="X7" s="10"/>
      <c r="Y7" s="10"/>
      <c r="Z7" s="10"/>
      <c r="AA7" s="10"/>
      <c r="AB7" s="10"/>
    </row>
    <row r="8" spans="2:28" ht="30" x14ac:dyDescent="0.6">
      <c r="B8" s="206" t="s">
        <v>68</v>
      </c>
      <c r="D8" s="169" t="s">
        <v>227</v>
      </c>
      <c r="E8" s="169" t="s">
        <v>4</v>
      </c>
      <c r="F8" s="169" t="s">
        <v>4</v>
      </c>
      <c r="G8" s="169" t="s">
        <v>4</v>
      </c>
      <c r="H8" s="169" t="s">
        <v>4</v>
      </c>
      <c r="I8" s="169" t="s">
        <v>4</v>
      </c>
      <c r="J8" s="169" t="s">
        <v>4</v>
      </c>
      <c r="K8" s="169" t="s">
        <v>4</v>
      </c>
      <c r="L8" s="169" t="s">
        <v>4</v>
      </c>
      <c r="M8" s="169" t="s">
        <v>4</v>
      </c>
      <c r="N8" s="169" t="s">
        <v>4</v>
      </c>
    </row>
    <row r="9" spans="2:28" ht="30" x14ac:dyDescent="0.6">
      <c r="B9" s="206" t="s">
        <v>1</v>
      </c>
      <c r="D9" s="205" t="s">
        <v>5</v>
      </c>
      <c r="E9" s="17"/>
      <c r="F9" s="205" t="s">
        <v>26</v>
      </c>
      <c r="G9" s="17"/>
      <c r="H9" s="205" t="s">
        <v>27</v>
      </c>
      <c r="I9" s="17"/>
      <c r="J9" s="205" t="s">
        <v>28</v>
      </c>
      <c r="K9" s="17"/>
      <c r="L9" s="204" t="s">
        <v>29</v>
      </c>
      <c r="M9" s="17"/>
      <c r="N9" s="205" t="s">
        <v>30</v>
      </c>
    </row>
    <row r="10" spans="2:28" ht="30" x14ac:dyDescent="0.6">
      <c r="B10" s="79"/>
      <c r="D10" s="77"/>
      <c r="E10" s="78"/>
      <c r="F10" s="77"/>
      <c r="G10" s="78"/>
      <c r="H10" s="77"/>
      <c r="J10" s="66"/>
      <c r="L10" s="76"/>
      <c r="N10" s="10"/>
    </row>
    <row r="11" spans="2:28" ht="32.25" thickBot="1" x14ac:dyDescent="0.9">
      <c r="B11" s="56" t="s">
        <v>64</v>
      </c>
      <c r="D11" s="149"/>
      <c r="E11" s="68"/>
      <c r="F11" s="67"/>
      <c r="G11" s="68"/>
      <c r="H11" s="67"/>
      <c r="I11" s="69"/>
      <c r="J11" s="90"/>
      <c r="K11" s="69"/>
      <c r="L11" s="149"/>
      <c r="M11" s="69"/>
      <c r="N11" s="70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2:14" ht="30" x14ac:dyDescent="0.6">
      <c r="B17" s="168">
        <v>6</v>
      </c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</row>
    <row r="18" spans="2:14" x14ac:dyDescent="0.6">
      <c r="L18"/>
    </row>
    <row r="19" spans="2:14" x14ac:dyDescent="0.6">
      <c r="L19"/>
    </row>
    <row r="20" spans="2:14" x14ac:dyDescent="0.6">
      <c r="L20"/>
    </row>
    <row r="21" spans="2:14" x14ac:dyDescent="0.6">
      <c r="L21"/>
    </row>
    <row r="22" spans="2:14" x14ac:dyDescent="0.6">
      <c r="L22"/>
    </row>
    <row r="23" spans="2:14" x14ac:dyDescent="0.6">
      <c r="L23"/>
    </row>
    <row r="24" spans="2:14" x14ac:dyDescent="0.6">
      <c r="L24"/>
    </row>
    <row r="25" spans="2:14" x14ac:dyDescent="0.6">
      <c r="L25"/>
    </row>
    <row r="26" spans="2:14" x14ac:dyDescent="0.6">
      <c r="L26"/>
    </row>
    <row r="27" spans="2:14" x14ac:dyDescent="0.6">
      <c r="L27"/>
    </row>
    <row r="28" spans="2:14" ht="33" customHeight="1" x14ac:dyDescent="0.6">
      <c r="L28"/>
    </row>
    <row r="29" spans="2:14" x14ac:dyDescent="0.6">
      <c r="L29"/>
    </row>
    <row r="30" spans="2:14" x14ac:dyDescent="0.6">
      <c r="L30"/>
    </row>
    <row r="31" spans="2:14" x14ac:dyDescent="0.6">
      <c r="L31"/>
    </row>
    <row r="32" spans="2:14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2">
    <mergeCell ref="B17:N17"/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2" type="noConversion"/>
  <printOptions horizontalCentered="1" verticalCentered="1"/>
  <pageMargins left="0.7" right="0.7" top="0.5" bottom="0" header="0.3" footer="0.3"/>
  <pageSetup paperSize="9" scale="3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T21"/>
  <sheetViews>
    <sheetView rightToLeft="1" view="pageBreakPreview" topLeftCell="A7" zoomScaleNormal="100" zoomScaleSheetLayoutView="100" workbookViewId="0">
      <selection activeCell="L17" sqref="L17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9.85546875" style="2" bestFit="1" customWidth="1"/>
    <col min="5" max="5" width="1" style="2" customWidth="1"/>
    <col min="6" max="6" width="19.85546875" style="2" bestFit="1" customWidth="1"/>
    <col min="7" max="7" width="1" style="2" customWidth="1"/>
    <col min="8" max="8" width="19.85546875" style="2" bestFit="1" customWidth="1"/>
    <col min="9" max="9" width="1" style="2" customWidth="1"/>
    <col min="10" max="10" width="19.85546875" style="2" bestFit="1" customWidth="1"/>
    <col min="11" max="11" width="1" style="2" customWidth="1"/>
    <col min="12" max="12" width="20.140625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69" t="s">
        <v>74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2:20" ht="30" x14ac:dyDescent="0.55000000000000004">
      <c r="B3" s="169" t="s">
        <v>0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2:20" ht="30" x14ac:dyDescent="0.55000000000000004">
      <c r="B4" s="169" t="s">
        <v>226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5" spans="2:20" ht="30" x14ac:dyDescent="0.55000000000000004">
      <c r="B5" s="1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2:20" ht="30" x14ac:dyDescent="0.55000000000000004">
      <c r="B6" s="11" t="s">
        <v>202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8" spans="2:20" s="4" customFormat="1" x14ac:dyDescent="0.55000000000000004">
      <c r="B8" s="170" t="s">
        <v>32</v>
      </c>
      <c r="D8" s="171" t="s">
        <v>221</v>
      </c>
      <c r="F8" s="171" t="s">
        <v>3</v>
      </c>
      <c r="G8" s="171" t="s">
        <v>3</v>
      </c>
      <c r="H8" s="171" t="s">
        <v>3</v>
      </c>
      <c r="J8" s="171" t="s">
        <v>227</v>
      </c>
      <c r="K8" s="171" t="s">
        <v>4</v>
      </c>
      <c r="L8" s="171" t="s">
        <v>4</v>
      </c>
    </row>
    <row r="9" spans="2:20" s="4" customFormat="1" x14ac:dyDescent="0.55000000000000004">
      <c r="B9" s="209" t="s">
        <v>32</v>
      </c>
      <c r="D9" s="204" t="s">
        <v>33</v>
      </c>
      <c r="F9" s="204" t="s">
        <v>34</v>
      </c>
      <c r="G9" s="26"/>
      <c r="H9" s="204" t="s">
        <v>35</v>
      </c>
      <c r="J9" s="204" t="s">
        <v>33</v>
      </c>
      <c r="K9" s="26"/>
      <c r="L9" s="208" t="s">
        <v>31</v>
      </c>
    </row>
    <row r="10" spans="2:20" s="4" customFormat="1" x14ac:dyDescent="0.55000000000000004">
      <c r="B10" s="3" t="s">
        <v>178</v>
      </c>
      <c r="C10" s="89"/>
      <c r="D10" s="89">
        <v>18459457785</v>
      </c>
      <c r="E10" s="89">
        <v>0</v>
      </c>
      <c r="F10" s="89">
        <v>5349318453</v>
      </c>
      <c r="G10" s="89">
        <v>0</v>
      </c>
      <c r="H10" s="89">
        <v>10450457500</v>
      </c>
      <c r="I10" s="89">
        <v>0</v>
      </c>
      <c r="J10" s="89">
        <f t="shared" ref="J10:J16" si="0">D10+F10-H10</f>
        <v>13358318738</v>
      </c>
      <c r="K10" s="5"/>
      <c r="L10" s="29">
        <f>J10/'سرمایه گذاری ها'!$O$17</f>
        <v>9.1438410752741353E-2</v>
      </c>
      <c r="N10"/>
    </row>
    <row r="11" spans="2:20" s="4" customFormat="1" x14ac:dyDescent="0.55000000000000004">
      <c r="B11" s="3" t="s">
        <v>179</v>
      </c>
      <c r="C11" s="89"/>
      <c r="D11" s="89">
        <v>18001558107</v>
      </c>
      <c r="E11" s="89">
        <v>0</v>
      </c>
      <c r="F11" s="89">
        <v>5438527635</v>
      </c>
      <c r="G11" s="89">
        <v>0</v>
      </c>
      <c r="H11" s="89">
        <v>10000375000</v>
      </c>
      <c r="I11" s="89">
        <v>0</v>
      </c>
      <c r="J11" s="89">
        <f t="shared" si="0"/>
        <v>13439710742</v>
      </c>
      <c r="K11" s="5"/>
      <c r="L11" s="29">
        <f>J11/'سرمایه گذاری ها'!$O$17</f>
        <v>9.1995543400921836E-2</v>
      </c>
      <c r="N11"/>
    </row>
    <row r="12" spans="2:20" s="4" customFormat="1" x14ac:dyDescent="0.55000000000000004">
      <c r="B12" s="3" t="s">
        <v>180</v>
      </c>
      <c r="C12" s="89"/>
      <c r="D12" s="89">
        <v>18001481890</v>
      </c>
      <c r="E12" s="89">
        <v>0</v>
      </c>
      <c r="F12" s="89">
        <v>5401235775</v>
      </c>
      <c r="G12" s="89">
        <v>0</v>
      </c>
      <c r="H12" s="89">
        <v>10000375000</v>
      </c>
      <c r="I12" s="89">
        <v>0</v>
      </c>
      <c r="J12" s="89">
        <f t="shared" si="0"/>
        <v>13402342665</v>
      </c>
      <c r="K12" s="5"/>
      <c r="L12" s="29">
        <f>J12/'سرمایه گذاری ها'!$O$17</f>
        <v>9.1739756902577088E-2</v>
      </c>
      <c r="N12"/>
    </row>
    <row r="13" spans="2:20" s="4" customFormat="1" x14ac:dyDescent="0.55000000000000004">
      <c r="B13" s="3" t="s">
        <v>181</v>
      </c>
      <c r="C13" s="89"/>
      <c r="D13" s="89">
        <v>93330110</v>
      </c>
      <c r="E13" s="89"/>
      <c r="F13" s="89">
        <v>15532004145</v>
      </c>
      <c r="G13" s="89"/>
      <c r="H13" s="89">
        <v>10657407461</v>
      </c>
      <c r="I13" s="89">
        <v>0</v>
      </c>
      <c r="J13" s="89">
        <f t="shared" si="0"/>
        <v>4967926794</v>
      </c>
      <c r="K13" s="5"/>
      <c r="L13" s="29">
        <f>J13/'سرمایه گذاری ها'!$O$17</f>
        <v>3.4005726296012381E-2</v>
      </c>
      <c r="N13"/>
    </row>
    <row r="14" spans="2:20" s="4" customFormat="1" x14ac:dyDescent="0.55000000000000004">
      <c r="B14" s="3" t="s">
        <v>177</v>
      </c>
      <c r="C14" s="89"/>
      <c r="D14" s="89">
        <v>2533340</v>
      </c>
      <c r="E14" s="89">
        <v>0</v>
      </c>
      <c r="F14" s="89">
        <v>129642</v>
      </c>
      <c r="G14" s="89">
        <v>0</v>
      </c>
      <c r="H14" s="89">
        <v>100000</v>
      </c>
      <c r="I14" s="89">
        <v>0</v>
      </c>
      <c r="J14" s="89">
        <f t="shared" si="0"/>
        <v>2562982</v>
      </c>
      <c r="K14" s="5"/>
      <c r="L14" s="29">
        <f>J14/'سرمایه گذاری ها'!$O$17</f>
        <v>1.7543749738596972E-5</v>
      </c>
      <c r="N14"/>
    </row>
    <row r="15" spans="2:20" s="4" customFormat="1" x14ac:dyDescent="0.55000000000000004">
      <c r="B15" s="3" t="s">
        <v>182</v>
      </c>
      <c r="C15" s="89"/>
      <c r="D15" s="89">
        <v>2282116</v>
      </c>
      <c r="E15" s="89">
        <v>0</v>
      </c>
      <c r="F15" s="89">
        <v>6058</v>
      </c>
      <c r="G15" s="89">
        <v>0</v>
      </c>
      <c r="H15" s="89">
        <v>0</v>
      </c>
      <c r="I15" s="89">
        <v>0</v>
      </c>
      <c r="J15" s="89">
        <f t="shared" si="0"/>
        <v>2288174</v>
      </c>
      <c r="K15" s="5"/>
      <c r="L15" s="29">
        <f>J15/'سرمایه گذاری ها'!$O$17</f>
        <v>1.5662674187475524E-5</v>
      </c>
      <c r="N15"/>
    </row>
    <row r="16" spans="2:20" s="4" customFormat="1" x14ac:dyDescent="0.55000000000000004">
      <c r="B16" s="3" t="s">
        <v>183</v>
      </c>
      <c r="C16" s="89"/>
      <c r="D16" s="89">
        <v>1328090</v>
      </c>
      <c r="E16" s="167"/>
      <c r="F16" s="89">
        <v>1874</v>
      </c>
      <c r="G16" s="89">
        <v>0</v>
      </c>
      <c r="H16" s="89">
        <v>0</v>
      </c>
      <c r="I16" s="89">
        <v>0</v>
      </c>
      <c r="J16" s="89">
        <f t="shared" si="0"/>
        <v>1329964</v>
      </c>
      <c r="K16" s="5"/>
      <c r="L16" s="29">
        <f>J16/'سرمایه گذاری ها'!$O$17</f>
        <v>9.1036751632837785E-6</v>
      </c>
      <c r="N16"/>
    </row>
    <row r="17" spans="1:14" ht="27" thickBot="1" x14ac:dyDescent="0.6">
      <c r="B17" s="45" t="s">
        <v>64</v>
      </c>
      <c r="C17" s="46"/>
      <c r="D17" s="46">
        <f t="shared" ref="D17:J17" si="1">SUM(D10:D16)</f>
        <v>54561971438</v>
      </c>
      <c r="E17" s="46">
        <f t="shared" si="1"/>
        <v>0</v>
      </c>
      <c r="F17" s="46">
        <f t="shared" si="1"/>
        <v>31721223582</v>
      </c>
      <c r="G17" s="46">
        <f t="shared" si="1"/>
        <v>0</v>
      </c>
      <c r="H17" s="46">
        <f t="shared" si="1"/>
        <v>41108714961</v>
      </c>
      <c r="I17" s="46">
        <f t="shared" si="1"/>
        <v>0</v>
      </c>
      <c r="J17" s="46">
        <f t="shared" si="1"/>
        <v>45174480059</v>
      </c>
      <c r="K17" s="55"/>
      <c r="L17" s="55">
        <f>SUM(L10:L16)</f>
        <v>0.30922174745134201</v>
      </c>
      <c r="N17"/>
    </row>
    <row r="18" spans="1:14" ht="27" customHeight="1" thickTop="1" x14ac:dyDescent="0.55000000000000004">
      <c r="A18" s="207"/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N18"/>
    </row>
    <row r="19" spans="1:14" x14ac:dyDescent="0.55000000000000004">
      <c r="D19" s="89"/>
      <c r="E19" s="89"/>
      <c r="F19" s="89"/>
      <c r="G19" s="89"/>
      <c r="H19" s="89"/>
      <c r="I19" s="89"/>
      <c r="J19" s="89"/>
      <c r="N19"/>
    </row>
    <row r="20" spans="1:14" x14ac:dyDescent="0.55000000000000004">
      <c r="D20"/>
      <c r="N20"/>
    </row>
    <row r="21" spans="1:14" x14ac:dyDescent="0.55000000000000004">
      <c r="A21" s="207">
        <v>7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N21"/>
    </row>
  </sheetData>
  <sortState xmlns:xlrd2="http://schemas.microsoft.com/office/spreadsheetml/2017/richdata2" ref="B10:J16">
    <sortCondition descending="1" ref="J10:J16"/>
  </sortState>
  <mergeCells count="14">
    <mergeCell ref="A18:L18"/>
    <mergeCell ref="A21:L21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D20"/>
  <sheetViews>
    <sheetView rightToLeft="1" view="pageBreakPreview" zoomScale="85" zoomScaleNormal="85" zoomScaleSheetLayoutView="85" workbookViewId="0">
      <selection activeCell="J16" sqref="J16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69" t="s">
        <v>74</v>
      </c>
      <c r="C2" s="169"/>
      <c r="D2" s="169"/>
      <c r="E2" s="169"/>
      <c r="F2" s="169"/>
      <c r="G2" s="169"/>
      <c r="H2" s="169"/>
      <c r="I2" s="169"/>
      <c r="J2" s="169"/>
    </row>
    <row r="3" spans="2:30" ht="26.25" customHeight="1" x14ac:dyDescent="0.55000000000000004">
      <c r="B3" s="169" t="s">
        <v>36</v>
      </c>
      <c r="C3" s="169"/>
      <c r="D3" s="169"/>
      <c r="E3" s="169"/>
      <c r="F3" s="169"/>
      <c r="G3" s="169"/>
      <c r="H3" s="169"/>
      <c r="I3" s="169"/>
      <c r="J3" s="169"/>
    </row>
    <row r="4" spans="2:30" ht="26.25" customHeight="1" x14ac:dyDescent="0.55000000000000004">
      <c r="B4" s="169" t="s">
        <v>226</v>
      </c>
      <c r="C4" s="169"/>
      <c r="D4" s="169"/>
      <c r="E4" s="169"/>
      <c r="F4" s="169"/>
      <c r="G4" s="169"/>
      <c r="H4" s="169"/>
      <c r="I4" s="169"/>
      <c r="J4" s="169"/>
    </row>
    <row r="5" spans="2:30" ht="26.25" customHeight="1" x14ac:dyDescent="0.55000000000000004"/>
    <row r="6" spans="2:30" ht="26.25" customHeight="1" x14ac:dyDescent="0.55000000000000004">
      <c r="B6" s="11" t="s">
        <v>203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2:30" ht="26.25" customHeight="1" x14ac:dyDescent="0.55000000000000004">
      <c r="B7" s="11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2:30" s="4" customFormat="1" ht="58.5" customHeight="1" x14ac:dyDescent="0.6">
      <c r="B8" s="210" t="s">
        <v>40</v>
      </c>
      <c r="C8" s="27"/>
      <c r="D8" s="104" t="s">
        <v>96</v>
      </c>
      <c r="E8" s="27"/>
      <c r="F8" s="210" t="s">
        <v>33</v>
      </c>
      <c r="G8" s="27"/>
      <c r="H8" s="210" t="s">
        <v>56</v>
      </c>
      <c r="I8" s="27"/>
      <c r="J8" s="210" t="s">
        <v>11</v>
      </c>
    </row>
    <row r="9" spans="2:30" s="4" customFormat="1" ht="26.25" customHeight="1" x14ac:dyDescent="0.55000000000000004">
      <c r="B9" s="4" t="s">
        <v>99</v>
      </c>
      <c r="D9" s="118" t="s">
        <v>100</v>
      </c>
      <c r="F9" s="57">
        <f>'درآمد سرمایه‌گذاری در اوراق '!J20</f>
        <v>1278818842</v>
      </c>
      <c r="H9" s="121">
        <f>F9/$F$15</f>
        <v>0.55706925506304894</v>
      </c>
      <c r="I9" s="5"/>
      <c r="J9" s="121">
        <f>F9/'سرمایه گذاری ها'!$O$17</f>
        <v>8.7535838039636583E-3</v>
      </c>
    </row>
    <row r="10" spans="2:30" s="4" customFormat="1" ht="26.25" customHeight="1" x14ac:dyDescent="0.55000000000000004">
      <c r="B10" s="4" t="s">
        <v>97</v>
      </c>
      <c r="D10" s="118" t="s">
        <v>219</v>
      </c>
      <c r="F10" s="57">
        <f>'درآمد سپرده بانکی'!D17</f>
        <v>1028818050</v>
      </c>
      <c r="H10" s="121">
        <f>F10/$F$15</f>
        <v>0.44816582762620777</v>
      </c>
      <c r="I10" s="5"/>
      <c r="J10" s="121">
        <f>F10/'سرمایه گذاری ها'!$O$17</f>
        <v>7.0423149268123413E-3</v>
      </c>
    </row>
    <row r="11" spans="2:30" s="4" customFormat="1" ht="26.25" customHeight="1" x14ac:dyDescent="0.55000000000000004">
      <c r="B11" s="4" t="s">
        <v>63</v>
      </c>
      <c r="D11" s="118" t="s">
        <v>220</v>
      </c>
      <c r="F11" s="57">
        <f>'سایر درآمدها'!F13</f>
        <v>8256592</v>
      </c>
      <c r="H11" s="121">
        <f>F11/$F$15</f>
        <v>3.5966732767294721E-3</v>
      </c>
      <c r="I11" s="5"/>
      <c r="J11" s="121">
        <f>F11/'سرمایه گذاری ها'!$O$17</f>
        <v>5.6516816638471072E-5</v>
      </c>
    </row>
    <row r="12" spans="2:30" s="4" customFormat="1" ht="26.25" customHeight="1" x14ac:dyDescent="0.55000000000000004">
      <c r="B12" s="4" t="s">
        <v>101</v>
      </c>
      <c r="D12" s="118" t="s">
        <v>217</v>
      </c>
      <c r="F12" s="57">
        <f>'سرمایه‌گذاری در سهام'!J18</f>
        <v>-3853049</v>
      </c>
      <c r="H12" s="121">
        <f>F12/$F$15</f>
        <v>-1.6784356514442298E-3</v>
      </c>
      <c r="I12" s="5"/>
      <c r="J12" s="121">
        <f>F12/'سرمایه گذاری ها'!$O$17</f>
        <v>-2.6374327789485579E-5</v>
      </c>
    </row>
    <row r="13" spans="2:30" s="4" customFormat="1" ht="26.25" customHeight="1" x14ac:dyDescent="0.55000000000000004">
      <c r="B13" s="4" t="s">
        <v>98</v>
      </c>
      <c r="D13" s="118" t="s">
        <v>218</v>
      </c>
      <c r="F13" s="57">
        <f>'درآمد سرمایه گذاری در صندوق'!I13</f>
        <v>-16421299</v>
      </c>
      <c r="H13" s="121">
        <f>F13/$F$15</f>
        <v>-7.1533203145419328E-3</v>
      </c>
      <c r="I13" s="5"/>
      <c r="J13" s="121">
        <f>F13/'سرمایه گذاری ها'!$O$17</f>
        <v>-1.1240467550637217E-4</v>
      </c>
    </row>
    <row r="14" spans="2:30" s="4" customFormat="1" ht="26.25" customHeight="1" x14ac:dyDescent="0.55000000000000004">
      <c r="F14" s="57"/>
      <c r="H14" s="120"/>
      <c r="I14" s="5"/>
      <c r="J14" s="121"/>
    </row>
    <row r="15" spans="2:30" ht="24.75" thickBot="1" x14ac:dyDescent="0.65">
      <c r="B15" s="22" t="s">
        <v>64</v>
      </c>
      <c r="D15" s="22"/>
      <c r="F15" s="58">
        <f>SUM(F9:F14)</f>
        <v>2295619136</v>
      </c>
      <c r="G15" s="18"/>
      <c r="H15" s="119">
        <f>SUM(H9:H14)</f>
        <v>0.99999999999999978</v>
      </c>
      <c r="I15" s="44"/>
      <c r="J15" s="122">
        <f>SUM(J9:J14)</f>
        <v>1.5713636544118611E-2</v>
      </c>
    </row>
    <row r="16" spans="2:30" ht="21.75" thickTop="1" x14ac:dyDescent="0.55000000000000004">
      <c r="F16" s="3"/>
    </row>
    <row r="20" spans="1:12" ht="26.25" customHeight="1" x14ac:dyDescent="0.55000000000000004">
      <c r="A20" s="168">
        <v>8</v>
      </c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A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11</vt:i4>
      </vt:variant>
    </vt:vector>
  </HeadingPairs>
  <TitlesOfParts>
    <vt:vector size="33" baseType="lpstr">
      <vt:lpstr>صفحه اول </vt:lpstr>
      <vt:lpstr>سرمایه گذاری ها</vt:lpstr>
      <vt:lpstr>سهام</vt:lpstr>
      <vt:lpstr>اوراق مشتقه</vt:lpstr>
      <vt:lpstr>واحدهای صندوق</vt:lpstr>
      <vt:lpstr>اوراق </vt:lpstr>
      <vt:lpstr>تعدیل قیمت</vt:lpstr>
      <vt:lpstr>سپرده</vt:lpstr>
      <vt:lpstr>درآمدها</vt:lpstr>
      <vt:lpstr>سرمایه‌گذاری در سهام</vt:lpstr>
      <vt:lpstr>درآمد سرمایه گذاری در صندوق</vt:lpstr>
      <vt:lpstr>درآمد سرمایه‌گذاری در اوراق 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'درآمد سپرده بانکی'!Print_Area</vt:lpstr>
      <vt:lpstr>'درآمد سرمایه‌گذاری در اوراق '!Print_Area</vt:lpstr>
      <vt:lpstr>'درآمد سود سهام'!Print_Area</vt:lpstr>
      <vt:lpstr>'درآمد ناشی از تغییر قیمت اوراق'!Print_Area</vt:lpstr>
      <vt:lpstr>'درآمد ناشی از فروش'!Print_Area</vt:lpstr>
      <vt:lpstr>درآمدها!Print_Area</vt:lpstr>
      <vt:lpstr>'سایر درآمدها'!Print_Area</vt:lpstr>
      <vt:lpstr>'سرمایه گذاری ها'!Print_Area</vt:lpstr>
      <vt:lpstr>'سود سپرده بانکی'!Print_Area</vt:lpstr>
      <vt:lpstr>سهام!Print_Area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2025-05-25T12:45:28Z</cp:lastPrinted>
  <dcterms:created xsi:type="dcterms:W3CDTF">2021-12-28T12:49:50Z</dcterms:created>
  <dcterms:modified xsi:type="dcterms:W3CDTF">2026-06-09T11:36:13Z</dcterms:modified>
</cp:coreProperties>
</file>