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مهر\پایدار\"/>
    </mc:Choice>
  </mc:AlternateContent>
  <xr:revisionPtr revIDLastSave="0" documentId="13_ncr:1_{D19BDF3E-4862-4EF2-AFF9-04A60B017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سهام'!$A$1:$U$28</definedName>
    <definedName name="_xlnm.Print_Area" localSheetId="21">'درآمد ناشی از تغییر قیمت اوراق'!$A$1:$S$23</definedName>
    <definedName name="_xlnm.Print_Area" localSheetId="19">'درآمد ناشی از فروش'!$A$1:$T$31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J15" i="15" l="1"/>
  <c r="H12" i="15"/>
  <c r="H11" i="15"/>
  <c r="J17" i="7"/>
  <c r="H11" i="8"/>
  <c r="L17" i="6"/>
  <c r="V18" i="11" l="1"/>
  <c r="X10" i="19" l="1"/>
  <c r="T11" i="8"/>
  <c r="R11" i="8"/>
  <c r="P11" i="8"/>
  <c r="F11" i="8"/>
  <c r="J11" i="8"/>
  <c r="L11" i="8"/>
  <c r="N11" i="8"/>
  <c r="K13" i="20"/>
  <c r="D17" i="6"/>
  <c r="E17" i="6"/>
  <c r="F17" i="6"/>
  <c r="G17" i="6"/>
  <c r="H17" i="6"/>
  <c r="I17" i="6"/>
  <c r="J17" i="6"/>
  <c r="P21" i="9" l="1"/>
  <c r="R21" i="9"/>
  <c r="D21" i="9"/>
  <c r="F10" i="19"/>
  <c r="E12" i="1"/>
  <c r="G11" i="8"/>
  <c r="I11" i="8"/>
  <c r="K11" i="8"/>
  <c r="M11" i="8"/>
  <c r="O11" i="8"/>
  <c r="Q11" i="8"/>
  <c r="S11" i="8"/>
  <c r="R10" i="19"/>
  <c r="C29" i="10" l="1"/>
  <c r="E29" i="10"/>
  <c r="G29" i="10"/>
  <c r="I29" i="10"/>
  <c r="K29" i="10"/>
  <c r="M29" i="10"/>
  <c r="O29" i="10"/>
  <c r="Q29" i="10"/>
  <c r="D17" i="13"/>
  <c r="F10" i="15" s="1"/>
  <c r="H17" i="13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23" i="3"/>
  <c r="AJ23" i="3"/>
  <c r="K12" i="1"/>
  <c r="O12" i="1"/>
  <c r="Q12" i="1"/>
  <c r="S12" i="1"/>
  <c r="W12" i="1"/>
  <c r="Y12" i="1"/>
  <c r="N17" i="7"/>
  <c r="F20" i="12"/>
  <c r="J20" i="12"/>
  <c r="F9" i="15" s="1"/>
  <c r="L20" i="12"/>
  <c r="P23" i="3"/>
  <c r="R23" i="3"/>
  <c r="T23" i="3"/>
  <c r="AD23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23" i="3"/>
  <c r="X23" i="3"/>
  <c r="Z23" i="3"/>
  <c r="AB23" i="3"/>
  <c r="C16" i="18"/>
  <c r="C13" i="18"/>
  <c r="D17" i="7"/>
  <c r="L17" i="7"/>
  <c r="F13" i="14"/>
  <c r="F11" i="15" s="1"/>
  <c r="D20" i="12"/>
  <c r="H20" i="12"/>
  <c r="D13" i="14"/>
  <c r="F21" i="9"/>
  <c r="H21" i="9"/>
  <c r="J21" i="9"/>
  <c r="L21" i="9"/>
  <c r="N21" i="9"/>
  <c r="F17" i="7"/>
  <c r="H17" i="7"/>
  <c r="F15" i="15" l="1"/>
  <c r="H10" i="15" l="1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21" i="3"/>
  <c r="AL22" i="3"/>
  <c r="AL20" i="3"/>
  <c r="AL18" i="3"/>
  <c r="AL14" i="3"/>
  <c r="AL15" i="3"/>
  <c r="AL19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AA12" i="1" l="1"/>
  <c r="AL23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<sst xmlns="http://schemas.openxmlformats.org/spreadsheetml/2006/main" count="733" uniqueCount="234">
  <si>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</si>
  <si>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</si>
  <si>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</si>
  <si>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</si>
  <si>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</si>
  <si>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</si>
  <si>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</si>
  <si>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</si>
  <si>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</si>
  <si>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</si>
  <si>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</si>
  <si>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</si>
  <si>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</si>
  <si>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</si>
  <si>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</si>
  <si>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</si>
  <si>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</si>
  <si>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</si>
  <si>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</si>
  <si>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</si>
  <si>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</si>
  <si>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</si>
  <si>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</si>
  <si>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</si>
  <si>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</si>
  <si>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</si>
  <si>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</si>
  <si>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</si>
  <si>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</si>
  <si>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</si>
  <si>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</si>
  <si>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</si>
  <si>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</si>
  <si>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</si>
  <si>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</si>
  <si>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</si>
  <si>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</si>
  <si>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</si>
  <si>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</si>
  <si>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</si>
  <si>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</si>
  <si>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</si>
  <si>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</si>
  <si>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</si>
  <si>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</si>
  <si>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</si>
  <si>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</si>
  <si>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</si>
  <si>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</si>
  <si>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</si>
  <si>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</si>
  <si>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</si>
  <si>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</si>
  <si>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</si>
  <si>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</si>
  <si>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</si>
  <si>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</si>
  <si>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</si>
  <si>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</si>
  <si>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</si>
  <si>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</si>
  <si>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</si>
  <si>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</si>
  <si>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</si>
  <si>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</si>
  <si>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</si>
  <si>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</si>
  <si>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</si>
  <si>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</si>
  <si>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</si>
  <si>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</si>
  <si>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</si>
  <si>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</si>
  <si>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</si>
  <si>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</si>
  <si>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</si>
  <si>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</si>
  <si>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</si>
  <si>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</si>
  <si>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</si>
  <si>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</si>
  <si>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</si>
  <si>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</si>
  <si>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</si>
  <si>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</si>
  <si>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</si>
  <si>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</si>
  <si>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</si>
  <si>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</si>
  <si>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</si>
  <si>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</si>
  <si>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</si>
  <si>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</si>
  <si>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</si>
  <si>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</si>
  <si>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</si>
  <si>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</si>
  <si>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</si>
  <si>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</si>
  <si>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</si>
  <si>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</si>
  <si>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</si>
  <si>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</si>
  <si>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</si>
  <si>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</si>
  <si>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</si>
  <si>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</si>
  <si>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</si>
  <si>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</si>
  <si>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</si>
  <si>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</si>
  <si>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</si>
  <si>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</si>
  <si>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</si>
  <si>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</si>
  <si>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</si>
  <si>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</si>
  <si>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</si>
  <si>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</si>
  <si>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</si>
  <si>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</si>
  <si>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</si>
  <si>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</si>
  <si>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</si>
  <si>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</si>
  <si>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</si>
  <si>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</si>
  <si>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</si>
  <si>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</si>
  <si>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</si>
  <si>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</si>
  <si>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</si>
  <si>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</si>
  <si>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</si>
  <si>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</si>
  <si>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</si>
  <si>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</si>
  <si>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</si>
  <si>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</si>
  <si>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</si>
  <si>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</si>
  <si>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</si>
  <si>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</si>
  <si>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</si>
  <si>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</si>
  <si>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</si>
  <si>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</si>
  <si>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</si>
  <si>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</si>
  <si>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</si>
  <si>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</si>
  <si>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</si>
  <si>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</si>
  <si>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</si>
  <si>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</si>
  <si>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</si>
  <si>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</si>
  <si>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</si>
  <si>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</si>
  <si>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</si>
  <si>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</si>
  <si>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</si>
  <si>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</si>
  <si>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</si>
  <si>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</si>
  <si>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</si>
  <si>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</si>
  <si>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</si>
  <si>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</si>
  <si>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</si>
  <si>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</si>
  <si>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</si>
  <si>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</si>
  <si>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</si>
  <si>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</si>
  <si>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</si>
  <si>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</si>
  <si>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</si>
  <si>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</si>
  <si>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</si>
  <si>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</si>
  <si>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</si>
  <si>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</si>
  <si>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</si>
  <si>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</si>
  <si>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</si>
  <si>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</si>
  <si>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</si>
  <si>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</si>
  <si>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</si>
  <si>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</si>
  <si>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</si>
  <si>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</si>
  <si>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</si>
  <si>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</si>
  <si>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</si>
  <si>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</si>
  <si>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</si>
  <si>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</si>
  <si>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</si>
  <si>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</si>
  <si>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1401/12/10</t>
  </si>
  <si>
    <t>سرمایه گذاری در اوراق مشتقه</t>
  </si>
  <si>
    <t>-2-1</t>
  </si>
  <si>
    <t>1404/09/17</t>
  </si>
  <si>
    <t>1404/07/14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</si>
  <si>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</si>
  <si>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</si>
  <si>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</si>
  <si>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</si>
  <si>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</si>
  <si>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</si>
  <si>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</si>
  <si>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</si>
  <si>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</si>
  <si>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</si>
  <si>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</si>
  <si>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</si>
  <si>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</si>
  <si>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</si>
  <si>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</si>
  <si>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</si>
  <si>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</si>
  <si>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</si>
  <si>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</si>
  <si>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</si>
  <si>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صندوق سرمایه گذاری گنجینه ارمغان الماس سهام</t>
  </si>
  <si>
    <t>1404/06/31</t>
  </si>
  <si>
    <t>برای ماه منتهی به 1404/07/30</t>
  </si>
  <si>
    <t>1404/07/30</t>
  </si>
  <si>
    <t>5.36%</t>
  </si>
  <si>
    <t>4.06%</t>
  </si>
  <si>
    <t>0.02%</t>
  </si>
  <si>
    <t>9.46%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</si>
</sst>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 readingOrder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0</xdr:colOff>
      <xdr:row>55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D25FE-A8A7-A98E-CF1A-85FC50F3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61600" y="1"/>
          <a:ext cx="7924800" cy="1049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F31" sqref="F3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topLeftCell="A4" zoomScale="80" zoomScaleNormal="80" zoomScaleSheetLayoutView="70" workbookViewId="0">
      <selection activeCell="V17" sqref="V17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5" t="s">
        <v>74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</row>
    <row r="3" spans="2:28" ht="35.25" x14ac:dyDescent="0.55000000000000004">
      <c r="B3" s="205" t="s">
        <v>36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</row>
    <row r="4" spans="2:28" ht="35.25" x14ac:dyDescent="0.55000000000000004">
      <c r="B4" s="205" t="s">
        <v>228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</row>
    <row r="7" spans="2:28" s="2" customFormat="1" ht="30" x14ac:dyDescent="0.55000000000000004">
      <c r="B7" s="11" t="s">
        <v>209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62" t="s">
        <v>1</v>
      </c>
      <c r="D8" s="163" t="s">
        <v>38</v>
      </c>
      <c r="E8" s="163" t="s">
        <v>38</v>
      </c>
      <c r="F8" s="163" t="s">
        <v>38</v>
      </c>
      <c r="G8" s="163" t="s">
        <v>38</v>
      </c>
      <c r="H8" s="163" t="s">
        <v>38</v>
      </c>
      <c r="I8" s="163" t="s">
        <v>38</v>
      </c>
      <c r="J8" s="163" t="s">
        <v>38</v>
      </c>
      <c r="K8" s="163" t="s">
        <v>38</v>
      </c>
      <c r="L8" s="163" t="s">
        <v>38</v>
      </c>
      <c r="N8" s="163" t="s">
        <v>39</v>
      </c>
      <c r="O8" s="163" t="s">
        <v>39</v>
      </c>
      <c r="P8" s="163" t="s">
        <v>39</v>
      </c>
      <c r="Q8" s="163" t="s">
        <v>39</v>
      </c>
      <c r="R8" s="163" t="s">
        <v>39</v>
      </c>
      <c r="S8" s="163" t="s">
        <v>39</v>
      </c>
      <c r="T8" s="163" t="s">
        <v>39</v>
      </c>
      <c r="U8" s="163" t="s">
        <v>39</v>
      </c>
      <c r="V8" s="163" t="s">
        <v>39</v>
      </c>
    </row>
    <row r="9" spans="2:28" s="30" customFormat="1" ht="55.5" customHeight="1" x14ac:dyDescent="0.25">
      <c r="B9" s="162" t="s">
        <v>1</v>
      </c>
      <c r="D9" s="203" t="s">
        <v>53</v>
      </c>
      <c r="E9" s="31"/>
      <c r="F9" s="203" t="s">
        <v>54</v>
      </c>
      <c r="G9" s="31"/>
      <c r="H9" s="203" t="s">
        <v>55</v>
      </c>
      <c r="I9" s="31"/>
      <c r="J9" s="203" t="s">
        <v>33</v>
      </c>
      <c r="K9" s="31"/>
      <c r="L9" s="203" t="s">
        <v>56</v>
      </c>
      <c r="N9" s="203" t="s">
        <v>53</v>
      </c>
      <c r="O9" s="31"/>
      <c r="P9" s="203" t="s">
        <v>54</v>
      </c>
      <c r="Q9" s="31"/>
      <c r="R9" s="203" t="s">
        <v>55</v>
      </c>
      <c r="S9" s="31"/>
      <c r="T9" s="203" t="s">
        <v>33</v>
      </c>
      <c r="U9" s="31"/>
      <c r="V9" s="203" t="s">
        <v>56</v>
      </c>
    </row>
    <row r="10" spans="2:28" x14ac:dyDescent="0.55000000000000004">
      <c r="B10" s="4" t="s">
        <v>168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25</v>
      </c>
      <c r="O10" s="99"/>
      <c r="P10" s="57">
        <v>0</v>
      </c>
      <c r="Q10" s="99"/>
      <c r="R10" s="57">
        <v>1387287635</v>
      </c>
      <c r="S10" s="99"/>
      <c r="T10" s="57">
        <v>1387287660</v>
      </c>
      <c r="U10" s="99"/>
      <c r="V10" s="135">
        <v>4.0599999999999996</v>
      </c>
    </row>
    <row r="11" spans="2:28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0</v>
      </c>
      <c r="Q11" s="99"/>
      <c r="R11" s="57">
        <v>1276508924</v>
      </c>
      <c r="S11" s="99"/>
      <c r="T11" s="57">
        <v>1276508924</v>
      </c>
      <c r="U11" s="99"/>
      <c r="V11" s="135">
        <v>3.73</v>
      </c>
    </row>
    <row r="12" spans="2:28" ht="23.25" customHeight="1" x14ac:dyDescent="0.55000000000000004">
      <c r="B12" s="4" t="s">
        <v>170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0</v>
      </c>
      <c r="Q12" s="99"/>
      <c r="R12" s="57">
        <v>356749973</v>
      </c>
      <c r="S12" s="99"/>
      <c r="T12" s="57">
        <v>356749973</v>
      </c>
      <c r="U12" s="99"/>
      <c r="V12" s="135">
        <v>1.04</v>
      </c>
    </row>
    <row r="13" spans="2:28" ht="23.25" customHeight="1" x14ac:dyDescent="0.55000000000000004">
      <c r="B13" s="4" t="s">
        <v>169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0</v>
      </c>
      <c r="Q13" s="99"/>
      <c r="R13" s="57">
        <v>198531715</v>
      </c>
      <c r="S13" s="99"/>
      <c r="T13" s="57">
        <v>198531715</v>
      </c>
      <c r="U13" s="99"/>
      <c r="V13" s="135">
        <v>0.57999999999999996</v>
      </c>
    </row>
    <row r="14" spans="2:28" ht="23.25" customHeight="1" x14ac:dyDescent="0.55000000000000004">
      <c r="B14" s="4" t="s">
        <v>165</v>
      </c>
      <c r="D14" s="57">
        <v>0</v>
      </c>
      <c r="E14" s="99"/>
      <c r="F14" s="57">
        <v>24049498</v>
      </c>
      <c r="G14" s="99"/>
      <c r="H14" s="57">
        <v>0</v>
      </c>
      <c r="I14" s="99"/>
      <c r="J14" s="57">
        <v>24049498</v>
      </c>
      <c r="K14" s="99"/>
      <c r="L14" s="137">
        <v>0.56000000000000005</v>
      </c>
      <c r="M14" s="99"/>
      <c r="N14" s="57">
        <v>0</v>
      </c>
      <c r="O14" s="99"/>
      <c r="P14" s="57">
        <v>-2151285</v>
      </c>
      <c r="Q14" s="99"/>
      <c r="R14" s="57">
        <v>59941219</v>
      </c>
      <c r="S14" s="99"/>
      <c r="T14" s="57">
        <v>57789934</v>
      </c>
      <c r="U14" s="99"/>
      <c r="V14" s="135">
        <v>0.17</v>
      </c>
    </row>
    <row r="15" spans="2:28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0</v>
      </c>
      <c r="Q15" s="99"/>
      <c r="R15" s="57">
        <v>-603346</v>
      </c>
      <c r="S15" s="99"/>
      <c r="T15" s="57">
        <v>-603346</v>
      </c>
      <c r="U15" s="99"/>
      <c r="V15" s="135">
        <v>0</v>
      </c>
    </row>
    <row r="16" spans="2:28" ht="23.25" customHeight="1" x14ac:dyDescent="0.55000000000000004">
      <c r="B16" s="4" t="s">
        <v>171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0</v>
      </c>
      <c r="Q16" s="99"/>
      <c r="R16" s="57">
        <v>-43631794</v>
      </c>
      <c r="S16" s="99"/>
      <c r="T16" s="57">
        <v>-12585554</v>
      </c>
      <c r="U16" s="99"/>
      <c r="V16" s="135">
        <v>-0.04</v>
      </c>
    </row>
    <row r="17" spans="1:22" ht="23.25" customHeight="1" x14ac:dyDescent="0.55000000000000004">
      <c r="B17" s="4" t="s">
        <v>179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0</v>
      </c>
      <c r="Q17" s="99"/>
      <c r="R17" s="57">
        <v>-14689928</v>
      </c>
      <c r="S17" s="99"/>
      <c r="T17" s="57">
        <v>-14689928</v>
      </c>
      <c r="U17" s="99"/>
      <c r="V17" s="135">
        <v>-0.04</v>
      </c>
    </row>
    <row r="18" spans="1:22" ht="21.75" thickBot="1" x14ac:dyDescent="0.6">
      <c r="B18" s="33" t="s">
        <v>64</v>
      </c>
      <c r="D18" s="61">
        <f>SUM(D10:D17)</f>
        <v>0</v>
      </c>
      <c r="E18" s="5"/>
      <c r="F18" s="61">
        <f>SUM(F10:F17)</f>
        <v>24049498</v>
      </c>
      <c r="G18" s="5"/>
      <c r="H18" s="61">
        <f>SUM(H10:H17)</f>
        <v>0</v>
      </c>
      <c r="I18" s="5"/>
      <c r="J18" s="61">
        <f>SUM(J10:J17)</f>
        <v>24049498</v>
      </c>
      <c r="K18" s="5"/>
      <c r="L18" s="136">
        <f>SUM(L10:L17)</f>
        <v>0.56000000000000005</v>
      </c>
      <c r="M18" s="5"/>
      <c r="N18" s="61">
        <f>SUM(N10:N17)</f>
        <v>31046265</v>
      </c>
      <c r="O18" s="5"/>
      <c r="P18" s="61"/>
      <c r="Q18" s="5"/>
      <c r="R18" s="61">
        <f>SUM(R10:R17)</f>
        <v>3220094398</v>
      </c>
      <c r="S18" s="5"/>
      <c r="T18" s="61">
        <f>SUM(T10:T17)</f>
        <v>3248989378</v>
      </c>
      <c r="U18" s="5"/>
      <c r="V18" s="136">
        <f>SUM(V10:V17)</f>
        <v>9.5</v>
      </c>
    </row>
    <row r="19" spans="1:22" ht="21.75" thickTop="1" x14ac:dyDescent="0.55000000000000004"/>
    <row r="20" spans="1:22" ht="21" customHeight="1" x14ac:dyDescent="0.55000000000000004">
      <c r="A20" s="204">
        <v>9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D9"/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topLeftCell="A2" zoomScale="90" zoomScaleNormal="90" workbookViewId="0">
      <selection activeCell="U15" sqref="U15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5.5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210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82" t="s">
        <v>38</v>
      </c>
      <c r="D6" s="182"/>
      <c r="E6" s="182"/>
      <c r="F6" s="182"/>
      <c r="G6" s="182"/>
      <c r="H6" s="182"/>
      <c r="I6" s="182"/>
      <c r="J6" s="182"/>
      <c r="K6" s="182"/>
      <c r="L6" s="106"/>
      <c r="M6" s="182" t="s">
        <v>102</v>
      </c>
      <c r="N6" s="182"/>
      <c r="O6" s="182"/>
      <c r="P6" s="182"/>
      <c r="Q6" s="182"/>
      <c r="R6" s="182"/>
      <c r="S6" s="182"/>
      <c r="T6" s="182"/>
      <c r="U6" s="182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78" t="s">
        <v>58</v>
      </c>
      <c r="J7" s="178"/>
      <c r="K7" s="178"/>
      <c r="L7" s="106"/>
      <c r="M7" s="107"/>
      <c r="N7" s="107"/>
      <c r="O7" s="107"/>
      <c r="P7" s="107"/>
      <c r="Q7" s="107"/>
      <c r="R7" s="107"/>
      <c r="S7" s="178" t="s">
        <v>58</v>
      </c>
      <c r="T7" s="178"/>
      <c r="U7" s="178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176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243" t="s">
        <v>230</v>
      </c>
    </row>
    <row r="10" spans="1:21" ht="21" x14ac:dyDescent="0.6">
      <c r="A10" s="132" t="s">
        <v>177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243" t="s">
        <v>231</v>
      </c>
    </row>
    <row r="11" spans="1:21" ht="21" x14ac:dyDescent="0.6">
      <c r="A11" s="132" t="s">
        <v>178</v>
      </c>
      <c r="B11" s="106"/>
      <c r="C11" s="138">
        <v>0</v>
      </c>
      <c r="D11" s="139"/>
      <c r="E11" s="153">
        <v>363737788</v>
      </c>
      <c r="F11" s="139"/>
      <c r="G11" s="140">
        <v>0</v>
      </c>
      <c r="H11" s="139"/>
      <c r="I11" s="153">
        <v>363737788</v>
      </c>
      <c r="J11" s="139"/>
      <c r="K11" s="138">
        <v>8.5299999999999994</v>
      </c>
      <c r="L11" s="139"/>
      <c r="M11" s="138">
        <v>0</v>
      </c>
      <c r="N11" s="138"/>
      <c r="O11" s="153">
        <v>7968410</v>
      </c>
      <c r="P11" s="139"/>
      <c r="Q11" s="153">
        <v>0</v>
      </c>
      <c r="R11" s="153"/>
      <c r="S11" s="153">
        <v>7968410</v>
      </c>
      <c r="T11" s="139"/>
      <c r="U11" s="243" t="s">
        <v>232</v>
      </c>
    </row>
    <row r="12" spans="1:21" ht="21" x14ac:dyDescent="0.6">
      <c r="A12" s="132" t="s">
        <v>197</v>
      </c>
      <c r="B12" s="106"/>
      <c r="C12" s="138">
        <v>0</v>
      </c>
      <c r="D12" s="139"/>
      <c r="E12" s="138">
        <v>0</v>
      </c>
      <c r="F12" s="139"/>
      <c r="G12" s="140">
        <v>0</v>
      </c>
      <c r="H12" s="139"/>
      <c r="I12" s="140">
        <v>0</v>
      </c>
      <c r="J12" s="139"/>
      <c r="K12" s="155">
        <v>0</v>
      </c>
      <c r="L12" s="139"/>
      <c r="M12" s="138">
        <v>0</v>
      </c>
      <c r="N12" s="138"/>
      <c r="O12" s="155">
        <v>0</v>
      </c>
      <c r="P12" s="139"/>
      <c r="Q12" s="153">
        <v>6748246</v>
      </c>
      <c r="R12" s="153"/>
      <c r="S12" s="153">
        <v>6748246</v>
      </c>
      <c r="T12" s="139"/>
      <c r="U12" s="243" t="s">
        <v>232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363737788</v>
      </c>
      <c r="F13" s="144"/>
      <c r="G13" s="144">
        <f>SUM(G9:G12)</f>
        <v>0</v>
      </c>
      <c r="H13" s="144"/>
      <c r="I13" s="144">
        <f>SUM(I9:I12)</f>
        <v>363737788</v>
      </c>
      <c r="J13" s="144"/>
      <c r="K13" s="151">
        <f>SUM(K9:K12)</f>
        <v>8.5299999999999994</v>
      </c>
      <c r="L13" s="144"/>
      <c r="M13" s="144">
        <v>0</v>
      </c>
      <c r="N13" s="144"/>
      <c r="O13" s="144"/>
      <c r="P13" s="144"/>
      <c r="Q13" s="144">
        <f>SUM(Q9:Q12)</f>
        <v>3227436449</v>
      </c>
      <c r="R13" s="144"/>
      <c r="S13" s="144">
        <f>SUM(S9:S12)</f>
        <v>3235404859</v>
      </c>
      <c r="T13" s="144"/>
      <c r="U13" s="244" t="s">
        <v>233</v>
      </c>
    </row>
    <row r="14" spans="1:21" ht="15.75" thickTop="1" x14ac:dyDescent="0.25"/>
    <row r="22" spans="1:21" ht="30" x14ac:dyDescent="0.25">
      <c r="A22" s="160">
        <v>10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P23" sqref="P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1" t="s">
        <v>74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"/>
      <c r="R2" s="14"/>
      <c r="S2" s="14"/>
      <c r="T2" s="14"/>
      <c r="U2" s="14"/>
    </row>
    <row r="3" spans="2:28" ht="30" x14ac:dyDescent="0.6">
      <c r="B3" s="161" t="s">
        <v>36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4"/>
      <c r="R3" s="14"/>
    </row>
    <row r="4" spans="2:28" ht="30" x14ac:dyDescent="0.6">
      <c r="B4" s="161" t="s">
        <v>228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62" t="s">
        <v>40</v>
      </c>
      <c r="D7" s="163" t="s">
        <v>38</v>
      </c>
      <c r="E7" s="163" t="s">
        <v>38</v>
      </c>
      <c r="F7" s="163" t="s">
        <v>38</v>
      </c>
      <c r="G7" s="163" t="s">
        <v>38</v>
      </c>
      <c r="H7" s="163" t="s">
        <v>38</v>
      </c>
      <c r="I7" s="163" t="s">
        <v>38</v>
      </c>
      <c r="J7" s="163" t="s">
        <v>38</v>
      </c>
      <c r="L7" s="163" t="s">
        <v>39</v>
      </c>
      <c r="M7" s="163" t="s">
        <v>39</v>
      </c>
      <c r="N7" s="163" t="s">
        <v>39</v>
      </c>
      <c r="O7" s="163" t="s">
        <v>39</v>
      </c>
      <c r="P7" s="163" t="s">
        <v>39</v>
      </c>
      <c r="Q7" s="163" t="s">
        <v>39</v>
      </c>
      <c r="R7" s="163" t="s">
        <v>39</v>
      </c>
    </row>
    <row r="8" spans="2:28" s="34" customFormat="1" ht="48" customHeight="1" x14ac:dyDescent="0.75">
      <c r="B8" s="162" t="s">
        <v>40</v>
      </c>
      <c r="D8" s="206" t="s">
        <v>57</v>
      </c>
      <c r="E8" s="35"/>
      <c r="F8" s="206" t="s">
        <v>54</v>
      </c>
      <c r="G8" s="35"/>
      <c r="H8" s="206" t="s">
        <v>55</v>
      </c>
      <c r="I8" s="35"/>
      <c r="J8" s="206" t="s">
        <v>58</v>
      </c>
      <c r="L8" s="206" t="s">
        <v>57</v>
      </c>
      <c r="M8" s="35"/>
      <c r="N8" s="206" t="s">
        <v>54</v>
      </c>
      <c r="O8" s="35"/>
      <c r="P8" s="206" t="s">
        <v>55</v>
      </c>
      <c r="Q8" s="35"/>
      <c r="R8" s="206" t="s">
        <v>58</v>
      </c>
    </row>
    <row r="9" spans="2:28" ht="21.75" x14ac:dyDescent="0.6">
      <c r="B9" s="32" t="s">
        <v>156</v>
      </c>
      <c r="C9" s="4"/>
      <c r="D9" s="59">
        <v>0</v>
      </c>
      <c r="E9" s="5"/>
      <c r="F9" s="59">
        <v>303316074</v>
      </c>
      <c r="G9" s="5"/>
      <c r="H9" s="59">
        <v>64433361</v>
      </c>
      <c r="I9" s="5"/>
      <c r="J9" s="59">
        <v>367749435</v>
      </c>
      <c r="K9" s="5"/>
      <c r="L9" s="59">
        <v>0</v>
      </c>
      <c r="M9" s="5"/>
      <c r="N9" s="59">
        <v>2479610727</v>
      </c>
      <c r="O9" s="5"/>
      <c r="P9" s="59">
        <v>606196985</v>
      </c>
      <c r="Q9" s="4"/>
      <c r="R9" s="59">
        <v>3085807712</v>
      </c>
    </row>
    <row r="10" spans="2:28" ht="21.75" x14ac:dyDescent="0.6">
      <c r="B10" s="4" t="s">
        <v>172</v>
      </c>
      <c r="C10" s="4"/>
      <c r="D10" s="60">
        <v>0</v>
      </c>
      <c r="E10" s="5"/>
      <c r="F10" s="60">
        <v>455081881</v>
      </c>
      <c r="G10" s="5"/>
      <c r="H10" s="60">
        <v>0</v>
      </c>
      <c r="I10" s="5"/>
      <c r="J10" s="60">
        <v>455081881</v>
      </c>
      <c r="K10" s="5"/>
      <c r="L10" s="60">
        <v>0</v>
      </c>
      <c r="M10" s="5"/>
      <c r="N10" s="60">
        <v>2908072416</v>
      </c>
      <c r="O10" s="5"/>
      <c r="P10" s="60">
        <v>8177719</v>
      </c>
      <c r="Q10" s="4"/>
      <c r="R10" s="60">
        <v>2916250135</v>
      </c>
    </row>
    <row r="11" spans="2:28" ht="21.75" x14ac:dyDescent="0.6">
      <c r="B11" s="4" t="s">
        <v>153</v>
      </c>
      <c r="C11" s="4"/>
      <c r="D11" s="60">
        <v>0</v>
      </c>
      <c r="E11" s="5"/>
      <c r="F11" s="60">
        <v>332121292</v>
      </c>
      <c r="G11" s="5"/>
      <c r="H11" s="60">
        <v>29128443</v>
      </c>
      <c r="I11" s="5"/>
      <c r="J11" s="60">
        <v>361249735</v>
      </c>
      <c r="K11" s="5"/>
      <c r="L11" s="60">
        <v>0</v>
      </c>
      <c r="M11" s="5"/>
      <c r="N11" s="60">
        <v>2349716835</v>
      </c>
      <c r="O11" s="5"/>
      <c r="P11" s="60">
        <v>444815490</v>
      </c>
      <c r="Q11" s="4"/>
      <c r="R11" s="60">
        <v>2794532325</v>
      </c>
    </row>
    <row r="12" spans="2:28" ht="21.75" x14ac:dyDescent="0.6">
      <c r="B12" s="4" t="s">
        <v>150</v>
      </c>
      <c r="C12" s="4"/>
      <c r="D12" s="60">
        <v>0</v>
      </c>
      <c r="E12" s="5"/>
      <c r="F12" s="60">
        <v>393001505</v>
      </c>
      <c r="G12" s="5"/>
      <c r="H12" s="60">
        <v>0</v>
      </c>
      <c r="I12" s="5"/>
      <c r="J12" s="60">
        <v>393001505</v>
      </c>
      <c r="K12" s="5"/>
      <c r="L12" s="60">
        <v>0</v>
      </c>
      <c r="M12" s="5"/>
      <c r="N12" s="60">
        <v>2712031105</v>
      </c>
      <c r="O12" s="5"/>
      <c r="P12" s="60">
        <v>0</v>
      </c>
      <c r="Q12" s="4"/>
      <c r="R12" s="60">
        <v>2712031105</v>
      </c>
    </row>
    <row r="13" spans="2:28" ht="21.75" x14ac:dyDescent="0.6">
      <c r="B13" s="4" t="s">
        <v>162</v>
      </c>
      <c r="C13" s="4"/>
      <c r="D13" s="60">
        <v>0</v>
      </c>
      <c r="E13" s="5"/>
      <c r="F13" s="60">
        <v>-476942159</v>
      </c>
      <c r="G13" s="5"/>
      <c r="H13" s="60">
        <v>691410070</v>
      </c>
      <c r="I13" s="5"/>
      <c r="J13" s="60">
        <v>214467911</v>
      </c>
      <c r="K13" s="5"/>
      <c r="L13" s="60">
        <v>0</v>
      </c>
      <c r="M13" s="5"/>
      <c r="N13" s="60">
        <v>1519944698</v>
      </c>
      <c r="O13" s="5"/>
      <c r="P13" s="60">
        <v>691410070</v>
      </c>
      <c r="Q13" s="4"/>
      <c r="R13" s="60">
        <v>2211354768</v>
      </c>
    </row>
    <row r="14" spans="2:28" ht="21.75" x14ac:dyDescent="0.6">
      <c r="B14" s="4" t="s">
        <v>198</v>
      </c>
      <c r="C14" s="4"/>
      <c r="D14" s="60">
        <v>0</v>
      </c>
      <c r="E14" s="5"/>
      <c r="F14" s="60">
        <v>348886403</v>
      </c>
      <c r="G14" s="5"/>
      <c r="H14" s="60">
        <v>0</v>
      </c>
      <c r="I14" s="5"/>
      <c r="J14" s="60">
        <v>348886403</v>
      </c>
      <c r="K14" s="5"/>
      <c r="L14" s="60">
        <v>0</v>
      </c>
      <c r="M14" s="5"/>
      <c r="N14" s="60">
        <v>1473342780</v>
      </c>
      <c r="O14" s="5"/>
      <c r="P14" s="60">
        <v>0</v>
      </c>
      <c r="Q14" s="4"/>
      <c r="R14" s="60">
        <v>1473342780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285940964</v>
      </c>
      <c r="G15" s="5"/>
      <c r="H15" s="60">
        <v>0</v>
      </c>
      <c r="I15" s="5"/>
      <c r="J15" s="60">
        <v>285940964</v>
      </c>
      <c r="K15" s="5"/>
      <c r="L15" s="60">
        <v>0</v>
      </c>
      <c r="M15" s="5"/>
      <c r="N15" s="60">
        <v>1471511740</v>
      </c>
      <c r="O15" s="5"/>
      <c r="P15" s="60">
        <v>0</v>
      </c>
      <c r="Q15" s="4"/>
      <c r="R15" s="60">
        <v>1471511740</v>
      </c>
    </row>
    <row r="16" spans="2:28" ht="21.75" x14ac:dyDescent="0.6">
      <c r="B16" s="4" t="s">
        <v>174</v>
      </c>
      <c r="C16" s="4"/>
      <c r="D16" s="60">
        <v>0</v>
      </c>
      <c r="E16" s="5"/>
      <c r="F16" s="60">
        <v>55611089</v>
      </c>
      <c r="G16" s="5"/>
      <c r="H16" s="60">
        <v>0</v>
      </c>
      <c r="I16" s="5"/>
      <c r="J16" s="60">
        <v>55611089</v>
      </c>
      <c r="K16" s="5"/>
      <c r="L16" s="60">
        <v>0</v>
      </c>
      <c r="M16" s="5"/>
      <c r="N16" s="60">
        <v>389661960</v>
      </c>
      <c r="O16" s="5"/>
      <c r="P16" s="60">
        <v>210759195</v>
      </c>
      <c r="Q16" s="4"/>
      <c r="R16" s="60">
        <v>600421155</v>
      </c>
    </row>
    <row r="17" spans="1:18" ht="21.75" x14ac:dyDescent="0.6">
      <c r="B17" s="228" t="s">
        <v>200</v>
      </c>
      <c r="C17" s="4"/>
      <c r="D17" s="229">
        <v>0</v>
      </c>
      <c r="E17" s="5"/>
      <c r="F17" s="229">
        <v>0</v>
      </c>
      <c r="G17" s="5"/>
      <c r="H17" s="229">
        <v>495672075</v>
      </c>
      <c r="I17" s="5"/>
      <c r="J17" s="229">
        <v>495672075</v>
      </c>
      <c r="K17" s="5"/>
      <c r="L17" s="229">
        <v>0</v>
      </c>
      <c r="M17" s="5"/>
      <c r="N17" s="229">
        <v>0</v>
      </c>
      <c r="O17" s="5"/>
      <c r="P17" s="229">
        <v>495672075</v>
      </c>
      <c r="Q17" s="4"/>
      <c r="R17" s="229">
        <v>495672075</v>
      </c>
    </row>
    <row r="18" spans="1:18" ht="21.75" x14ac:dyDescent="0.6">
      <c r="B18" s="4" t="s">
        <v>166</v>
      </c>
      <c r="C18" s="4"/>
      <c r="D18" s="60">
        <v>0</v>
      </c>
      <c r="E18" s="5"/>
      <c r="F18" s="60">
        <v>0</v>
      </c>
      <c r="G18" s="5"/>
      <c r="H18" s="60">
        <v>162418560</v>
      </c>
      <c r="I18" s="5"/>
      <c r="J18" s="60">
        <v>162418560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199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8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1697017049</v>
      </c>
      <c r="G20" s="62">
        <f t="shared" si="0"/>
        <v>0</v>
      </c>
      <c r="H20" s="62">
        <f t="shared" si="0"/>
        <v>1443062509</v>
      </c>
      <c r="I20" s="62">
        <f t="shared" si="0"/>
        <v>0</v>
      </c>
      <c r="J20" s="62">
        <f t="shared" si="0"/>
        <v>3140079558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15303892261</v>
      </c>
      <c r="O20" s="62">
        <f t="shared" si="0"/>
        <v>0</v>
      </c>
      <c r="P20" s="62">
        <f t="shared" si="0"/>
        <v>2756007586</v>
      </c>
      <c r="Q20" s="62">
        <f t="shared" si="0"/>
        <v>0</v>
      </c>
      <c r="R20" s="62">
        <f t="shared" si="0"/>
        <v>18059899847</v>
      </c>
    </row>
    <row r="21" spans="1:18" ht="21.75" thickTop="1" x14ac:dyDescent="0.6">
      <c r="L21"/>
    </row>
    <row r="22" spans="1:18" ht="21" customHeight="1" x14ac:dyDescent="0.6">
      <c r="A22" s="160">
        <v>11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5.5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212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08" t="s">
        <v>105</v>
      </c>
      <c r="N6" s="106"/>
      <c r="O6" s="106"/>
      <c r="P6" s="106"/>
      <c r="Q6" s="208" t="s">
        <v>106</v>
      </c>
    </row>
    <row r="7" spans="1:17" ht="21" x14ac:dyDescent="0.25">
      <c r="A7" s="182" t="s">
        <v>107</v>
      </c>
      <c r="B7" s="182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82" t="s">
        <v>110</v>
      </c>
      <c r="K7" s="182"/>
      <c r="L7" s="106"/>
      <c r="M7" s="208"/>
      <c r="N7" s="106"/>
      <c r="O7" s="108" t="s">
        <v>111</v>
      </c>
      <c r="P7" s="106"/>
      <c r="Q7" s="208"/>
    </row>
    <row r="8" spans="1:17" ht="21" x14ac:dyDescent="0.25">
      <c r="A8" s="178" t="s">
        <v>112</v>
      </c>
      <c r="B8" s="207"/>
      <c r="C8" s="106"/>
      <c r="D8" s="178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82"/>
      <c r="B9" s="182"/>
      <c r="C9" s="106"/>
      <c r="D9" s="182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78" t="s">
        <v>112</v>
      </c>
      <c r="B10" s="207"/>
      <c r="C10" s="106"/>
      <c r="D10" s="178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82"/>
      <c r="B11" s="182"/>
      <c r="C11" s="106"/>
      <c r="D11" s="182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09" t="s">
        <v>118</v>
      </c>
      <c r="B12" s="209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09" t="s">
        <v>121</v>
      </c>
      <c r="B13" s="210"/>
      <c r="C13" s="106"/>
      <c r="D13" s="209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11"/>
      <c r="B14" s="211"/>
      <c r="C14" s="106"/>
      <c r="D14" s="211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11"/>
      <c r="B15" s="211"/>
      <c r="C15" s="106"/>
      <c r="D15" s="211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08"/>
      <c r="B16" s="208"/>
      <c r="C16" s="106"/>
      <c r="D16" s="208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186">
        <v>12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10" sqref="B10:H16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1" t="s">
        <v>74</v>
      </c>
      <c r="C2" s="161"/>
      <c r="D2" s="161"/>
      <c r="E2" s="161"/>
      <c r="F2" s="161"/>
      <c r="G2" s="161"/>
      <c r="H2" s="161"/>
      <c r="I2" s="161"/>
      <c r="J2" s="161"/>
    </row>
    <row r="3" spans="2:26" ht="31.5" customHeight="1" x14ac:dyDescent="0.55000000000000004">
      <c r="B3" s="161" t="s">
        <v>36</v>
      </c>
      <c r="C3" s="161"/>
      <c r="D3" s="161"/>
      <c r="E3" s="161"/>
      <c r="F3" s="161"/>
      <c r="G3" s="161"/>
      <c r="H3" s="161"/>
      <c r="I3" s="161"/>
      <c r="J3" s="161"/>
    </row>
    <row r="4" spans="2:26" ht="31.5" customHeight="1" x14ac:dyDescent="0.55000000000000004">
      <c r="B4" s="161" t="s">
        <v>228</v>
      </c>
      <c r="C4" s="161"/>
      <c r="D4" s="161"/>
      <c r="E4" s="161"/>
      <c r="F4" s="161"/>
      <c r="G4" s="161"/>
      <c r="H4" s="161"/>
      <c r="I4" s="161"/>
      <c r="J4" s="161"/>
    </row>
    <row r="5" spans="2:26" ht="73.5" customHeight="1" x14ac:dyDescent="0.55000000000000004"/>
    <row r="6" spans="2:26" ht="30" x14ac:dyDescent="0.55000000000000004">
      <c r="B6" s="11" t="s">
        <v>213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65" t="s">
        <v>59</v>
      </c>
      <c r="C8" s="165" t="s">
        <v>59</v>
      </c>
      <c r="D8" s="165" t="s">
        <v>38</v>
      </c>
      <c r="E8" s="165" t="s">
        <v>38</v>
      </c>
      <c r="F8" s="165" t="s">
        <v>38</v>
      </c>
      <c r="H8" s="165" t="s">
        <v>39</v>
      </c>
      <c r="I8" s="165" t="s">
        <v>39</v>
      </c>
      <c r="J8" s="165" t="s">
        <v>39</v>
      </c>
    </row>
    <row r="9" spans="2:26" s="27" customFormat="1" ht="50.25" customHeight="1" x14ac:dyDescent="0.6">
      <c r="B9" s="214" t="s">
        <v>60</v>
      </c>
      <c r="D9" s="214" t="s">
        <v>61</v>
      </c>
      <c r="F9" s="214" t="s">
        <v>62</v>
      </c>
      <c r="H9" s="214" t="s">
        <v>61</v>
      </c>
      <c r="J9" s="214" t="s">
        <v>62</v>
      </c>
    </row>
    <row r="10" spans="2:26" s="4" customFormat="1" ht="27.75" customHeight="1" x14ac:dyDescent="0.55000000000000004">
      <c r="B10" s="5" t="s">
        <v>187</v>
      </c>
      <c r="D10" s="59">
        <v>450351887</v>
      </c>
      <c r="F10" s="5"/>
      <c r="G10" s="5"/>
      <c r="H10" s="59">
        <v>3207643867</v>
      </c>
      <c r="I10" s="5"/>
      <c r="J10" s="84"/>
    </row>
    <row r="11" spans="2:26" s="4" customFormat="1" ht="27.75" customHeight="1" x14ac:dyDescent="0.55000000000000004">
      <c r="B11" s="5" t="s">
        <v>188</v>
      </c>
      <c r="D11" s="60">
        <v>447291170</v>
      </c>
      <c r="E11" s="5"/>
      <c r="F11" s="5"/>
      <c r="G11" s="5"/>
      <c r="H11" s="60">
        <v>3195779984</v>
      </c>
      <c r="I11" s="5"/>
      <c r="J11" s="29"/>
    </row>
    <row r="12" spans="2:26" s="4" customFormat="1" ht="27.75" customHeight="1" x14ac:dyDescent="0.55000000000000004">
      <c r="B12" s="5" t="s">
        <v>189</v>
      </c>
      <c r="D12" s="60">
        <v>432002995</v>
      </c>
      <c r="E12" s="5"/>
      <c r="F12" s="5"/>
      <c r="G12" s="5"/>
      <c r="H12" s="60">
        <v>3089779722</v>
      </c>
      <c r="I12" s="5"/>
      <c r="J12" s="29"/>
    </row>
    <row r="13" spans="2:26" s="4" customFormat="1" ht="27.75" customHeight="1" x14ac:dyDescent="0.55000000000000004">
      <c r="B13" s="5" t="s">
        <v>190</v>
      </c>
      <c r="D13" s="60">
        <v>381978</v>
      </c>
      <c r="E13" s="5"/>
      <c r="F13" s="5"/>
      <c r="G13" s="5"/>
      <c r="H13" s="60">
        <v>10027635</v>
      </c>
      <c r="I13" s="5"/>
      <c r="J13" s="29"/>
    </row>
    <row r="14" spans="2:26" s="4" customFormat="1" ht="27.75" customHeight="1" x14ac:dyDescent="0.55000000000000004">
      <c r="B14" s="5" t="s">
        <v>191</v>
      </c>
      <c r="D14" s="60">
        <v>31053</v>
      </c>
      <c r="E14" s="5"/>
      <c r="F14" s="5"/>
      <c r="G14" s="5"/>
      <c r="H14" s="60">
        <v>226280</v>
      </c>
      <c r="I14" s="5"/>
      <c r="J14" s="29"/>
    </row>
    <row r="15" spans="2:26" s="4" customFormat="1" ht="27.75" customHeight="1" x14ac:dyDescent="0.55000000000000004">
      <c r="B15" s="5" t="s">
        <v>192</v>
      </c>
      <c r="D15" s="60">
        <v>6233</v>
      </c>
      <c r="E15" s="5"/>
      <c r="F15" s="5"/>
      <c r="G15" s="5"/>
      <c r="H15" s="60">
        <v>43524</v>
      </c>
      <c r="I15" s="5"/>
      <c r="J15" s="29"/>
    </row>
    <row r="16" spans="2:26" s="4" customFormat="1" ht="27.75" customHeight="1" x14ac:dyDescent="0.55000000000000004">
      <c r="B16" s="5" t="s">
        <v>193</v>
      </c>
      <c r="D16" s="60">
        <v>1928</v>
      </c>
      <c r="E16" s="5"/>
      <c r="F16" s="5"/>
      <c r="G16" s="5"/>
      <c r="H16" s="60">
        <v>15211</v>
      </c>
      <c r="I16" s="5"/>
      <c r="J16" s="29"/>
    </row>
    <row r="17" spans="1:10" ht="21.75" customHeight="1" thickBot="1" x14ac:dyDescent="0.6">
      <c r="B17" s="213" t="s">
        <v>64</v>
      </c>
      <c r="C17" s="213"/>
      <c r="D17" s="62">
        <f>SUM(D10:D16)</f>
        <v>1330067244</v>
      </c>
      <c r="E17" s="63"/>
      <c r="F17" s="64"/>
      <c r="G17" s="63"/>
      <c r="H17" s="62">
        <f>SUM(H10:H16)</f>
        <v>9503516223</v>
      </c>
      <c r="I17" s="63"/>
      <c r="J17" s="86"/>
    </row>
    <row r="18" spans="1:10" ht="21.75" customHeight="1" thickTop="1" x14ac:dyDescent="0.55000000000000004">
      <c r="D18" s="2" t="s">
        <v>146</v>
      </c>
      <c r="J18" s="83"/>
    </row>
    <row r="19" spans="1:10" ht="21" customHeight="1" x14ac:dyDescent="0.55000000000000004">
      <c r="A19" s="160">
        <v>13</v>
      </c>
      <c r="B19" s="160"/>
      <c r="C19" s="160"/>
      <c r="D19" s="160"/>
      <c r="E19" s="160"/>
      <c r="F19" s="160"/>
      <c r="G19" s="160"/>
      <c r="H19" s="160"/>
      <c r="I19" s="160"/>
      <c r="J19" s="160"/>
    </row>
    <row r="20" spans="1:10" ht="21.75" customHeight="1" x14ac:dyDescent="0.55000000000000004">
      <c r="J20" s="83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D15" sqref="D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1" t="s">
        <v>74</v>
      </c>
      <c r="C2" s="161"/>
      <c r="D2" s="161"/>
      <c r="E2" s="161"/>
      <c r="F2" s="161"/>
    </row>
    <row r="3" spans="2:16" ht="30" x14ac:dyDescent="0.55000000000000004">
      <c r="B3" s="161" t="s">
        <v>36</v>
      </c>
      <c r="C3" s="161"/>
      <c r="D3" s="161"/>
      <c r="E3" s="161"/>
      <c r="F3" s="161"/>
    </row>
    <row r="4" spans="2:16" ht="30" x14ac:dyDescent="0.55000000000000004">
      <c r="B4" s="161" t="s">
        <v>228</v>
      </c>
      <c r="C4" s="161"/>
      <c r="D4" s="161"/>
      <c r="E4" s="161"/>
      <c r="F4" s="161"/>
    </row>
    <row r="5" spans="2:16" ht="125.25" customHeight="1" x14ac:dyDescent="0.55000000000000004"/>
    <row r="6" spans="2:16" s="18" customFormat="1" ht="24" x14ac:dyDescent="0.6">
      <c r="B6" s="41" t="s">
        <v>214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198" t="s">
        <v>63</v>
      </c>
      <c r="D8" s="161" t="s">
        <v>38</v>
      </c>
      <c r="F8" s="161" t="s">
        <v>229</v>
      </c>
    </row>
    <row r="9" spans="2:16" ht="30" x14ac:dyDescent="0.55000000000000004">
      <c r="B9" s="216" t="s">
        <v>63</v>
      </c>
      <c r="D9" s="217" t="s">
        <v>33</v>
      </c>
      <c r="F9" s="217" t="s">
        <v>33</v>
      </c>
    </row>
    <row r="10" spans="2:16" x14ac:dyDescent="0.55000000000000004">
      <c r="B10" s="2" t="s">
        <v>63</v>
      </c>
      <c r="D10" s="65">
        <v>0</v>
      </c>
      <c r="E10" s="63"/>
      <c r="F10" s="65">
        <v>3974584</v>
      </c>
    </row>
    <row r="11" spans="2:16" x14ac:dyDescent="0.55000000000000004">
      <c r="B11" s="2" t="s">
        <v>75</v>
      </c>
      <c r="D11" s="65">
        <v>0</v>
      </c>
      <c r="E11" s="63"/>
      <c r="F11" s="65">
        <v>4281949</v>
      </c>
    </row>
    <row r="12" spans="2:16" x14ac:dyDescent="0.55000000000000004">
      <c r="B12" s="2" t="s">
        <v>77</v>
      </c>
      <c r="D12" s="65">
        <v>0</v>
      </c>
      <c r="E12" s="63"/>
      <c r="F12" s="65">
        <v>58</v>
      </c>
    </row>
    <row r="13" spans="2:16" ht="21.75" thickBot="1" x14ac:dyDescent="0.6">
      <c r="B13" s="22" t="s">
        <v>64</v>
      </c>
      <c r="D13" s="62">
        <f>SUM(D10:D12)</f>
        <v>0</v>
      </c>
      <c r="E13" s="63"/>
      <c r="F13" s="62">
        <f>SUM(F10:F12)</f>
        <v>8256591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5">
        <v>14</v>
      </c>
      <c r="B17" s="215"/>
      <c r="C17" s="215"/>
      <c r="D17" s="215"/>
      <c r="E17" s="215"/>
      <c r="F17" s="21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H12" sqref="H1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1" t="s">
        <v>74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2:28" ht="30" x14ac:dyDescent="0.55000000000000004">
      <c r="B3" s="161" t="s">
        <v>36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2:28" ht="30" x14ac:dyDescent="0.55000000000000004">
      <c r="B4" s="161" t="s">
        <v>228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2:28" ht="67.5" customHeight="1" x14ac:dyDescent="0.55000000000000004"/>
    <row r="6" spans="2:28" ht="30" x14ac:dyDescent="0.55000000000000004">
      <c r="B6" s="191" t="s">
        <v>215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18" t="s">
        <v>1</v>
      </c>
      <c r="D7" s="214" t="s">
        <v>44</v>
      </c>
      <c r="E7" s="214" t="s">
        <v>44</v>
      </c>
      <c r="F7" s="214" t="s">
        <v>44</v>
      </c>
      <c r="G7" s="214" t="s">
        <v>44</v>
      </c>
      <c r="H7" s="214" t="s">
        <v>44</v>
      </c>
      <c r="J7" s="214" t="s">
        <v>38</v>
      </c>
      <c r="K7" s="214" t="s">
        <v>38</v>
      </c>
      <c r="L7" s="214" t="s">
        <v>38</v>
      </c>
      <c r="M7" s="214" t="s">
        <v>38</v>
      </c>
      <c r="N7" s="214" t="s">
        <v>38</v>
      </c>
      <c r="P7" s="214" t="s">
        <v>39</v>
      </c>
      <c r="Q7" s="214" t="s">
        <v>39</v>
      </c>
      <c r="R7" s="214" t="s">
        <v>39</v>
      </c>
      <c r="S7" s="214" t="s">
        <v>39</v>
      </c>
      <c r="T7" s="214" t="s">
        <v>39</v>
      </c>
    </row>
    <row r="8" spans="2:28" s="27" customFormat="1" ht="63.75" customHeight="1" x14ac:dyDescent="0.6">
      <c r="B8" s="218" t="s">
        <v>1</v>
      </c>
      <c r="D8" s="105" t="s">
        <v>126</v>
      </c>
      <c r="E8" s="40"/>
      <c r="F8" s="219" t="s">
        <v>45</v>
      </c>
      <c r="G8" s="40"/>
      <c r="H8" s="219" t="s">
        <v>46</v>
      </c>
      <c r="J8" s="219" t="s">
        <v>47</v>
      </c>
      <c r="K8" s="40"/>
      <c r="L8" s="219" t="s">
        <v>42</v>
      </c>
      <c r="M8" s="40"/>
      <c r="N8" s="219" t="s">
        <v>48</v>
      </c>
      <c r="P8" s="219" t="s">
        <v>47</v>
      </c>
      <c r="Q8" s="40"/>
      <c r="R8" s="219" t="s">
        <v>42</v>
      </c>
      <c r="S8" s="40"/>
      <c r="T8" s="219" t="s">
        <v>48</v>
      </c>
    </row>
    <row r="9" spans="2:28" s="27" customFormat="1" ht="24" customHeight="1" x14ac:dyDescent="0.6">
      <c r="B9" s="2" t="s">
        <v>171</v>
      </c>
      <c r="C9" s="2"/>
      <c r="D9" s="65" t="s">
        <v>196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168</v>
      </c>
      <c r="C10" s="2"/>
      <c r="D10" s="65" t="s">
        <v>216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3</v>
      </c>
      <c r="S10" s="65"/>
      <c r="T10" s="65">
        <v>25</v>
      </c>
    </row>
    <row r="11" spans="2:28" ht="21.75" thickBot="1" x14ac:dyDescent="0.6">
      <c r="B11" s="64" t="s">
        <v>64</v>
      </c>
      <c r="C11" s="87"/>
      <c r="D11" s="87"/>
      <c r="E11" s="87"/>
      <c r="F11" s="62">
        <f>SUM(F9:F10)</f>
        <v>13383</v>
      </c>
      <c r="G11" s="62">
        <f t="shared" ref="G11:S11" si="0">SUM(G10)</f>
        <v>0</v>
      </c>
      <c r="H11" s="62">
        <f>SUM(H9:H10)</f>
        <v>2348</v>
      </c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3</v>
      </c>
      <c r="S11" s="62">
        <f t="shared" si="0"/>
        <v>0</v>
      </c>
      <c r="T11" s="62">
        <f>SUM(T9:T10)</f>
        <v>31046265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5.5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20" t="s">
        <v>103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186">
        <v>16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25.5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220" t="s">
        <v>217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</row>
    <row r="6" spans="1:19" ht="21" x14ac:dyDescent="0.25">
      <c r="A6" s="182" t="s">
        <v>132</v>
      </c>
      <c r="B6" s="106"/>
      <c r="C6" s="106"/>
      <c r="D6" s="106"/>
      <c r="E6" s="106"/>
      <c r="F6" s="106"/>
      <c r="G6" s="106"/>
      <c r="H6" s="106"/>
      <c r="I6" s="182" t="s">
        <v>38</v>
      </c>
      <c r="J6" s="182"/>
      <c r="K6" s="182"/>
      <c r="L6" s="182"/>
      <c r="M6" s="182"/>
      <c r="N6" s="106"/>
      <c r="O6" s="182" t="s">
        <v>102</v>
      </c>
      <c r="P6" s="182"/>
      <c r="Q6" s="182"/>
      <c r="R6" s="182"/>
      <c r="S6" s="182"/>
    </row>
    <row r="7" spans="1:19" ht="63" x14ac:dyDescent="0.25">
      <c r="A7" s="182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60">
        <v>17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B12" sqref="B12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6.42578125" style="23" bestFit="1" customWidth="1"/>
    <col min="5" max="5" width="3" style="23" bestFit="1" customWidth="1"/>
    <col min="6" max="6" width="13.140625" style="23" bestFit="1" customWidth="1"/>
    <col min="7" max="7" width="3" style="23" bestFit="1" customWidth="1"/>
    <col min="8" max="8" width="16.42578125" style="23" bestFit="1" customWidth="1"/>
    <col min="9" max="9" width="3" style="23" bestFit="1" customWidth="1"/>
    <col min="10" max="10" width="17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7.85546875" style="23" bestFit="1" customWidth="1"/>
    <col min="15" max="15" width="1" style="23" customWidth="1"/>
    <col min="16" max="16" width="9.140625" style="23" customWidth="1"/>
    <col min="17" max="16384" width="9.140625" style="23"/>
  </cols>
  <sheetData>
    <row r="2" spans="2:22" ht="27" customHeight="1" x14ac:dyDescent="0.25">
      <c r="B2" s="224" t="s">
        <v>74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22" ht="27" customHeight="1" x14ac:dyDescent="0.25">
      <c r="B3" s="224" t="s">
        <v>36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22" ht="27" customHeight="1" x14ac:dyDescent="0.25">
      <c r="B4" s="224" t="s">
        <v>228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22" t="s">
        <v>218</v>
      </c>
      <c r="C6" s="222"/>
      <c r="D6" s="222"/>
      <c r="E6" s="222"/>
      <c r="F6" s="222"/>
      <c r="G6" s="222"/>
      <c r="H6" s="222"/>
      <c r="I6" s="222"/>
      <c r="J6" s="222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23" t="s">
        <v>37</v>
      </c>
      <c r="C8" s="223" t="s">
        <v>37</v>
      </c>
      <c r="D8" s="223" t="s">
        <v>38</v>
      </c>
      <c r="E8" s="223" t="s">
        <v>38</v>
      </c>
      <c r="F8" s="223" t="s">
        <v>38</v>
      </c>
      <c r="G8" s="223" t="s">
        <v>38</v>
      </c>
      <c r="H8" s="223" t="s">
        <v>38</v>
      </c>
      <c r="I8" s="71"/>
      <c r="J8" s="223" t="s">
        <v>39</v>
      </c>
      <c r="K8" s="223" t="s">
        <v>39</v>
      </c>
      <c r="L8" s="223" t="s">
        <v>39</v>
      </c>
      <c r="M8" s="223" t="s">
        <v>39</v>
      </c>
      <c r="N8" s="223" t="s">
        <v>39</v>
      </c>
    </row>
    <row r="9" spans="2:22" s="25" customFormat="1" ht="58.5" customHeight="1" x14ac:dyDescent="0.25">
      <c r="B9" s="226" t="s">
        <v>40</v>
      </c>
      <c r="C9" s="72"/>
      <c r="D9" s="226" t="s">
        <v>41</v>
      </c>
      <c r="E9" s="72"/>
      <c r="F9" s="226" t="s">
        <v>42</v>
      </c>
      <c r="G9" s="72"/>
      <c r="H9" s="226" t="s">
        <v>43</v>
      </c>
      <c r="I9" s="71"/>
      <c r="J9" s="226" t="s">
        <v>41</v>
      </c>
      <c r="K9" s="72"/>
      <c r="L9" s="226" t="s">
        <v>42</v>
      </c>
      <c r="M9" s="72"/>
      <c r="N9" s="226" t="s">
        <v>43</v>
      </c>
    </row>
    <row r="10" spans="2:22" s="24" customFormat="1" ht="23.25" customHeight="1" x14ac:dyDescent="0.25">
      <c r="B10" s="73" t="s">
        <v>187</v>
      </c>
      <c r="C10" s="71"/>
      <c r="D10" s="116">
        <v>450351887</v>
      </c>
      <c r="E10" s="74"/>
      <c r="F10" s="116">
        <v>-35624</v>
      </c>
      <c r="G10" s="74"/>
      <c r="H10" s="116">
        <v>450387511</v>
      </c>
      <c r="I10" s="74"/>
      <c r="J10" s="116">
        <v>3207643867</v>
      </c>
      <c r="K10" s="74"/>
      <c r="L10" s="116">
        <v>926232</v>
      </c>
      <c r="M10" s="74"/>
      <c r="N10" s="116">
        <v>3206717635</v>
      </c>
    </row>
    <row r="11" spans="2:22" s="24" customFormat="1" ht="23.25" customHeight="1" x14ac:dyDescent="0.25">
      <c r="B11" s="73" t="s">
        <v>188</v>
      </c>
      <c r="C11" s="71"/>
      <c r="D11" s="116">
        <v>447291170</v>
      </c>
      <c r="E11" s="74"/>
      <c r="F11" s="116">
        <v>-189749</v>
      </c>
      <c r="G11" s="74"/>
      <c r="H11" s="116">
        <v>447480919</v>
      </c>
      <c r="I11" s="74"/>
      <c r="J11" s="116">
        <v>3195779984</v>
      </c>
      <c r="K11" s="74"/>
      <c r="L11" s="116">
        <v>1881450</v>
      </c>
      <c r="M11" s="74"/>
      <c r="N11" s="116">
        <v>3193898534</v>
      </c>
    </row>
    <row r="12" spans="2:22" s="24" customFormat="1" ht="23.25" customHeight="1" x14ac:dyDescent="0.25">
      <c r="B12" s="73" t="s">
        <v>189</v>
      </c>
      <c r="C12" s="71"/>
      <c r="D12" s="116">
        <v>432002995</v>
      </c>
      <c r="E12" s="74"/>
      <c r="F12" s="116">
        <v>-71025</v>
      </c>
      <c r="G12" s="74"/>
      <c r="H12" s="116">
        <v>432074020</v>
      </c>
      <c r="I12" s="74"/>
      <c r="J12" s="116">
        <v>3089779722</v>
      </c>
      <c r="K12" s="74"/>
      <c r="L12" s="116">
        <v>1491536</v>
      </c>
      <c r="M12" s="74"/>
      <c r="N12" s="116">
        <v>3088288186</v>
      </c>
    </row>
    <row r="13" spans="2:22" s="24" customFormat="1" ht="23.25" customHeight="1" x14ac:dyDescent="0.25">
      <c r="B13" s="73" t="s">
        <v>190</v>
      </c>
      <c r="C13" s="71"/>
      <c r="D13" s="116">
        <v>381978</v>
      </c>
      <c r="E13" s="74"/>
      <c r="F13" s="116">
        <v>0</v>
      </c>
      <c r="G13" s="74"/>
      <c r="H13" s="116">
        <v>381978</v>
      </c>
      <c r="I13" s="74"/>
      <c r="J13" s="116">
        <v>10027635</v>
      </c>
      <c r="K13" s="74"/>
      <c r="L13" s="116">
        <v>0</v>
      </c>
      <c r="M13" s="74"/>
      <c r="N13" s="116">
        <v>10027635</v>
      </c>
    </row>
    <row r="14" spans="2:22" s="24" customFormat="1" ht="23.25" customHeight="1" x14ac:dyDescent="0.25">
      <c r="B14" s="73" t="s">
        <v>191</v>
      </c>
      <c r="C14" s="71"/>
      <c r="D14" s="116">
        <v>31053</v>
      </c>
      <c r="E14" s="74">
        <v>0</v>
      </c>
      <c r="F14" s="116">
        <v>0</v>
      </c>
      <c r="G14" s="74">
        <v>0</v>
      </c>
      <c r="H14" s="116">
        <v>31053</v>
      </c>
      <c r="I14" s="74">
        <v>0</v>
      </c>
      <c r="J14" s="116">
        <v>226280</v>
      </c>
      <c r="K14" s="74">
        <v>0</v>
      </c>
      <c r="L14" s="116">
        <v>0</v>
      </c>
      <c r="M14" s="74">
        <v>0</v>
      </c>
      <c r="N14" s="116">
        <v>226280</v>
      </c>
    </row>
    <row r="15" spans="2:22" s="24" customFormat="1" ht="23.25" customHeight="1" x14ac:dyDescent="0.25">
      <c r="B15" s="73" t="s">
        <v>195</v>
      </c>
      <c r="C15" s="71"/>
      <c r="D15" s="116">
        <v>6233</v>
      </c>
      <c r="E15" s="74"/>
      <c r="F15" s="116">
        <v>0</v>
      </c>
      <c r="G15" s="74"/>
      <c r="H15" s="116">
        <v>6233</v>
      </c>
      <c r="I15" s="74"/>
      <c r="J15" s="116">
        <v>43524</v>
      </c>
      <c r="K15" s="74"/>
      <c r="L15" s="116">
        <v>0</v>
      </c>
      <c r="M15" s="74"/>
      <c r="N15" s="116">
        <v>43524</v>
      </c>
    </row>
    <row r="16" spans="2:22" s="24" customFormat="1" ht="22.5" customHeight="1" x14ac:dyDescent="0.25">
      <c r="B16" s="73" t="s">
        <v>194</v>
      </c>
      <c r="C16" s="71"/>
      <c r="D16" s="116">
        <v>1928</v>
      </c>
      <c r="E16" s="74"/>
      <c r="F16" s="116">
        <v>0</v>
      </c>
      <c r="G16" s="74"/>
      <c r="H16" s="116">
        <v>1928</v>
      </c>
      <c r="I16" s="74"/>
      <c r="J16" s="116">
        <v>15211</v>
      </c>
      <c r="K16" s="74"/>
      <c r="L16" s="116">
        <v>0</v>
      </c>
      <c r="M16" s="74"/>
      <c r="N16" s="116">
        <v>15211</v>
      </c>
    </row>
    <row r="17" spans="2:14" s="24" customFormat="1" ht="21.75" customHeight="1" thickBot="1" x14ac:dyDescent="0.3">
      <c r="B17" s="225" t="s">
        <v>64</v>
      </c>
      <c r="C17" s="225"/>
      <c r="D17" s="75">
        <f>SUM(D10:D16)</f>
        <v>1330067244</v>
      </c>
      <c r="E17" s="75"/>
      <c r="F17" s="156">
        <f>SUM(F10:F16)</f>
        <v>-296398</v>
      </c>
      <c r="G17" s="75"/>
      <c r="H17" s="75">
        <f>SUM(H10:H16)</f>
        <v>1330363642</v>
      </c>
      <c r="I17" s="75"/>
      <c r="J17" s="75">
        <f>SUM(J10:J16)</f>
        <v>9503516223</v>
      </c>
      <c r="K17" s="75"/>
      <c r="L17" s="75">
        <f>SUM(L10:L16)</f>
        <v>4299218</v>
      </c>
      <c r="M17" s="75"/>
      <c r="N17" s="75">
        <f>SUM(N10:N16)</f>
        <v>9499217005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21">
        <v>18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1" t="s">
        <v>74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3:17" ht="30" x14ac:dyDescent="0.55000000000000004">
      <c r="C3" s="161" t="s">
        <v>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3:17" ht="30" x14ac:dyDescent="0.55000000000000004">
      <c r="C4" s="161" t="s">
        <v>228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62" t="s">
        <v>70</v>
      </c>
      <c r="D9" s="163" t="s">
        <v>227</v>
      </c>
      <c r="E9" s="163" t="s">
        <v>2</v>
      </c>
      <c r="F9" s="163" t="s">
        <v>2</v>
      </c>
      <c r="G9" s="163" t="s">
        <v>2</v>
      </c>
      <c r="I9" s="163" t="s">
        <v>3</v>
      </c>
      <c r="J9" s="163" t="s">
        <v>3</v>
      </c>
      <c r="K9" s="163" t="s">
        <v>3</v>
      </c>
      <c r="M9" s="163" t="s">
        <v>229</v>
      </c>
      <c r="N9" s="163" t="s">
        <v>4</v>
      </c>
      <c r="O9" s="163" t="s">
        <v>4</v>
      </c>
      <c r="P9" s="163" t="s">
        <v>4</v>
      </c>
      <c r="Q9" s="163" t="s">
        <v>4</v>
      </c>
    </row>
    <row r="10" spans="3:17" s="5" customFormat="1" ht="44.25" customHeight="1" x14ac:dyDescent="0.25">
      <c r="C10" s="162"/>
      <c r="D10" s="9"/>
      <c r="E10" s="164" t="s">
        <v>6</v>
      </c>
      <c r="F10" s="9"/>
      <c r="G10" s="164" t="s">
        <v>7</v>
      </c>
      <c r="I10" s="164" t="s">
        <v>71</v>
      </c>
      <c r="J10" s="9"/>
      <c r="K10" s="164" t="s">
        <v>72</v>
      </c>
      <c r="L10" s="29">
        <v>0</v>
      </c>
      <c r="M10" s="164" t="s">
        <v>6</v>
      </c>
      <c r="N10" s="9"/>
      <c r="O10" s="164" t="s">
        <v>7</v>
      </c>
      <c r="Q10" s="166" t="s">
        <v>11</v>
      </c>
    </row>
    <row r="11" spans="3:17" s="5" customFormat="1" ht="39.75" customHeight="1" x14ac:dyDescent="0.25">
      <c r="C11" s="162"/>
      <c r="D11" s="8"/>
      <c r="E11" s="165" t="s">
        <v>6</v>
      </c>
      <c r="F11" s="8"/>
      <c r="G11" s="165" t="s">
        <v>7</v>
      </c>
      <c r="I11" s="165"/>
      <c r="J11" s="8"/>
      <c r="K11" s="165"/>
      <c r="L11" s="29">
        <v>0</v>
      </c>
      <c r="M11" s="165" t="s">
        <v>6</v>
      </c>
      <c r="N11" s="8"/>
      <c r="O11" s="165" t="s">
        <v>7</v>
      </c>
      <c r="Q11" s="167" t="s">
        <v>11</v>
      </c>
    </row>
    <row r="12" spans="3:17" x14ac:dyDescent="0.55000000000000004">
      <c r="C12" s="28" t="s">
        <v>67</v>
      </c>
      <c r="E12" s="89">
        <f>'اوراق '!R23</f>
        <v>88213957721</v>
      </c>
      <c r="F12" s="19"/>
      <c r="G12" s="89">
        <f>'اوراق '!T23</f>
        <v>106823751121</v>
      </c>
      <c r="H12" s="19"/>
      <c r="I12" s="89">
        <f>'اوراق '!X23</f>
        <v>0</v>
      </c>
      <c r="J12" s="19"/>
      <c r="K12" s="89">
        <f>'اوراق '!AB23</f>
        <v>11717436897</v>
      </c>
      <c r="L12" s="43">
        <v>0</v>
      </c>
      <c r="M12" s="89">
        <f>'اوراق '!AH23</f>
        <v>78224030256</v>
      </c>
      <c r="N12" s="19"/>
      <c r="O12" s="89">
        <f>'اوراق '!AJ23</f>
        <v>97653138066</v>
      </c>
      <c r="P12" s="19"/>
      <c r="Q12" s="43">
        <f>O12/$O$17</f>
        <v>0.63288125495293079</v>
      </c>
    </row>
    <row r="13" spans="3:17" x14ac:dyDescent="0.55000000000000004">
      <c r="C13" s="2" t="s">
        <v>76</v>
      </c>
      <c r="E13" s="89">
        <f>سپرده!D17</f>
        <v>55131710827</v>
      </c>
      <c r="F13" s="19"/>
      <c r="G13" s="89">
        <f>سپرده!D17</f>
        <v>55131710827</v>
      </c>
      <c r="H13" s="19"/>
      <c r="I13" s="89">
        <f>سپرده!F17</f>
        <v>13987031961</v>
      </c>
      <c r="J13" s="19"/>
      <c r="K13" s="89">
        <f>سپرده!H17</f>
        <v>14556771350</v>
      </c>
      <c r="L13" s="43">
        <v>0.3836</v>
      </c>
      <c r="M13" s="89">
        <f>سپرده!J17</f>
        <v>54561971438</v>
      </c>
      <c r="N13" s="19"/>
      <c r="O13" s="89">
        <f>سپرده!J17</f>
        <v>54561971438</v>
      </c>
      <c r="P13" s="19"/>
      <c r="Q13" s="88">
        <f>O13/$O$17</f>
        <v>0.35361125756193379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1637135789.8875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2000873577.7275</v>
      </c>
      <c r="P14" s="19"/>
      <c r="Q14" s="134">
        <f>O14/$O$17</f>
        <v>1.2967482724605194E-2</v>
      </c>
    </row>
    <row r="15" spans="3:17" x14ac:dyDescent="0.55000000000000004">
      <c r="C15" s="2" t="s">
        <v>66</v>
      </c>
      <c r="E15" s="89">
        <f>سهام!G12</f>
        <v>105755995</v>
      </c>
      <c r="F15" s="19"/>
      <c r="G15" s="89">
        <f>سهام!I12</f>
        <v>59272861.506300002</v>
      </c>
      <c r="H15" s="19"/>
      <c r="I15" s="89">
        <f>سهام!M12</f>
        <v>0</v>
      </c>
      <c r="J15" s="19"/>
      <c r="K15" s="89">
        <f>سهام!Q12</f>
        <v>0</v>
      </c>
      <c r="L15" s="43">
        <v>0</v>
      </c>
      <c r="M15" s="89">
        <f>سهام!W12</f>
        <v>105755995</v>
      </c>
      <c r="N15" s="19"/>
      <c r="O15" s="89">
        <f>سهام!Y12</f>
        <v>83322359.484750003</v>
      </c>
      <c r="P15" s="19"/>
      <c r="Q15" s="92">
        <f>O15/$O$17</f>
        <v>5.4000476053014815E-4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145489664807</v>
      </c>
      <c r="F17" s="65">
        <f>SUM(F12:F14)</f>
        <v>0</v>
      </c>
      <c r="G17" s="62">
        <f>SUM(G12:G16)</f>
        <v>163651870599.3938</v>
      </c>
      <c r="H17" s="65">
        <f>SUM(H12:H14)</f>
        <v>0</v>
      </c>
      <c r="I17" s="62">
        <f>SUM(I12:I16)</f>
        <v>13987031961</v>
      </c>
      <c r="J17" s="65">
        <f>SUM(J12:J14)</f>
        <v>0</v>
      </c>
      <c r="K17" s="62">
        <f>SUM(K12:K16)</f>
        <v>26274208247</v>
      </c>
      <c r="L17" s="65">
        <v>0</v>
      </c>
      <c r="M17" s="62">
        <f>SUM(M12:M16)</f>
        <v>134929997953</v>
      </c>
      <c r="N17" s="65">
        <f>SUM(N12:N14)</f>
        <v>0</v>
      </c>
      <c r="O17" s="62">
        <f>SUM(O12:O16)</f>
        <v>154299305441.21225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60">
        <v>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1"/>
  <sheetViews>
    <sheetView rightToLeft="1" view="pageBreakPreview" topLeftCell="A16" zoomScale="85" zoomScaleNormal="85" zoomScaleSheetLayoutView="85" workbookViewId="0">
      <selection activeCell="M30" sqref="M30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1" t="s">
        <v>74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27" ht="30" x14ac:dyDescent="0.55000000000000004">
      <c r="A3" s="161" t="s">
        <v>36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7" ht="30" x14ac:dyDescent="0.55000000000000004">
      <c r="A4" s="161" t="s">
        <v>228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6" spans="1:27" ht="30" x14ac:dyDescent="0.55000000000000004">
      <c r="A6" s="11" t="s">
        <v>219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176</v>
      </c>
      <c r="C10" s="100">
        <v>0</v>
      </c>
      <c r="D10" s="63"/>
      <c r="E10" s="100">
        <v>0</v>
      </c>
      <c r="F10" s="63"/>
      <c r="G10" s="100">
        <v>0</v>
      </c>
      <c r="H10" s="63"/>
      <c r="I10" s="100">
        <v>0</v>
      </c>
      <c r="J10" s="63"/>
      <c r="K10" s="100">
        <v>653000</v>
      </c>
      <c r="L10" s="63"/>
      <c r="M10" s="100">
        <v>8549103381</v>
      </c>
      <c r="N10" s="63"/>
      <c r="O10" s="100">
        <v>6717912993</v>
      </c>
      <c r="P10" s="63"/>
      <c r="Q10" s="100">
        <v>1831190388</v>
      </c>
      <c r="U10" s="83"/>
    </row>
    <row r="11" spans="1:27" ht="25.5" customHeight="1" x14ac:dyDescent="0.55000000000000004">
      <c r="A11" s="157" t="s">
        <v>177</v>
      </c>
      <c r="C11" s="158">
        <v>0</v>
      </c>
      <c r="D11" s="63"/>
      <c r="E11" s="158">
        <v>0</v>
      </c>
      <c r="F11" s="63"/>
      <c r="G11" s="158">
        <v>0</v>
      </c>
      <c r="H11" s="63"/>
      <c r="I11" s="158">
        <v>0</v>
      </c>
      <c r="J11" s="63"/>
      <c r="K11" s="158">
        <v>400000</v>
      </c>
      <c r="L11" s="63"/>
      <c r="M11" s="158">
        <v>6323631565</v>
      </c>
      <c r="N11" s="63"/>
      <c r="O11" s="158">
        <v>4934133750</v>
      </c>
      <c r="P11" s="63"/>
      <c r="Q11" s="158">
        <v>1389497815</v>
      </c>
      <c r="U11" s="83"/>
    </row>
    <row r="12" spans="1:27" ht="25.5" customHeight="1" x14ac:dyDescent="0.55000000000000004">
      <c r="A12" s="157" t="s">
        <v>168</v>
      </c>
      <c r="C12" s="158">
        <v>0</v>
      </c>
      <c r="D12" s="63"/>
      <c r="E12" s="158">
        <v>0</v>
      </c>
      <c r="F12" s="63"/>
      <c r="G12" s="158">
        <v>0</v>
      </c>
      <c r="H12" s="63"/>
      <c r="I12" s="158">
        <v>0</v>
      </c>
      <c r="J12" s="63"/>
      <c r="K12" s="158">
        <v>525253</v>
      </c>
      <c r="L12" s="63"/>
      <c r="M12" s="158">
        <v>3054441523</v>
      </c>
      <c r="N12" s="63"/>
      <c r="O12" s="158">
        <v>1667153888</v>
      </c>
      <c r="P12" s="63"/>
      <c r="Q12" s="158">
        <v>1387287635</v>
      </c>
      <c r="U12" s="83"/>
    </row>
    <row r="13" spans="1:27" ht="25.5" customHeight="1" x14ac:dyDescent="0.55000000000000004">
      <c r="A13" s="2" t="s">
        <v>78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678726</v>
      </c>
      <c r="L13" s="63"/>
      <c r="M13" s="65">
        <v>2921397244</v>
      </c>
      <c r="N13" s="63"/>
      <c r="O13" s="65">
        <v>1644888320</v>
      </c>
      <c r="P13" s="63"/>
      <c r="Q13" s="65">
        <v>1276508924</v>
      </c>
      <c r="U13" s="83"/>
    </row>
    <row r="14" spans="1:27" ht="25.5" customHeight="1" x14ac:dyDescent="0.55000000000000004">
      <c r="A14" s="2" t="s">
        <v>162</v>
      </c>
      <c r="C14" s="65">
        <v>7173</v>
      </c>
      <c r="D14" s="63"/>
      <c r="E14" s="65">
        <v>4840238457</v>
      </c>
      <c r="F14" s="63"/>
      <c r="G14" s="65">
        <v>4148828387</v>
      </c>
      <c r="H14" s="63"/>
      <c r="I14" s="65">
        <v>691410070</v>
      </c>
      <c r="J14" s="63"/>
      <c r="K14" s="65">
        <v>7173</v>
      </c>
      <c r="L14" s="63"/>
      <c r="M14" s="65">
        <v>4840238457</v>
      </c>
      <c r="N14" s="63"/>
      <c r="O14" s="65">
        <v>4148828387</v>
      </c>
      <c r="P14" s="63"/>
      <c r="Q14" s="65">
        <v>691410070</v>
      </c>
      <c r="U14" s="83"/>
    </row>
    <row r="15" spans="1:27" ht="25.5" customHeight="1" x14ac:dyDescent="0.55000000000000004">
      <c r="A15" s="2" t="s">
        <v>156</v>
      </c>
      <c r="C15" s="65">
        <v>618</v>
      </c>
      <c r="D15" s="63"/>
      <c r="E15" s="65">
        <v>428814265</v>
      </c>
      <c r="F15" s="63"/>
      <c r="G15" s="65">
        <v>364380904</v>
      </c>
      <c r="H15" s="63"/>
      <c r="I15" s="65">
        <v>64433361</v>
      </c>
      <c r="J15" s="63"/>
      <c r="K15" s="65">
        <v>10284</v>
      </c>
      <c r="L15" s="63"/>
      <c r="M15" s="65">
        <v>6669778239</v>
      </c>
      <c r="N15" s="63"/>
      <c r="O15" s="65">
        <v>6063581254</v>
      </c>
      <c r="P15" s="63"/>
      <c r="Q15" s="65">
        <v>606196985</v>
      </c>
      <c r="U15" s="83"/>
    </row>
    <row r="16" spans="1:27" ht="25.5" customHeight="1" x14ac:dyDescent="0.55000000000000004">
      <c r="A16" s="2" t="s">
        <v>200</v>
      </c>
      <c r="C16" s="65">
        <v>5106</v>
      </c>
      <c r="D16" s="63"/>
      <c r="E16" s="65">
        <v>5106000000</v>
      </c>
      <c r="F16" s="63"/>
      <c r="G16" s="65">
        <v>4610327925</v>
      </c>
      <c r="H16" s="63"/>
      <c r="I16" s="65">
        <v>495672075</v>
      </c>
      <c r="J16" s="63"/>
      <c r="K16" s="65">
        <v>5106</v>
      </c>
      <c r="L16" s="63"/>
      <c r="M16" s="65">
        <v>5106000000</v>
      </c>
      <c r="N16" s="63"/>
      <c r="O16" s="65">
        <v>4610327925</v>
      </c>
      <c r="P16" s="63"/>
      <c r="Q16" s="65">
        <v>495672075</v>
      </c>
      <c r="U16" s="83"/>
    </row>
    <row r="17" spans="1:21" ht="25.5" customHeight="1" x14ac:dyDescent="0.55000000000000004">
      <c r="A17" s="2" t="s">
        <v>153</v>
      </c>
      <c r="C17" s="65">
        <v>272</v>
      </c>
      <c r="D17" s="159"/>
      <c r="E17" s="65">
        <v>198526534</v>
      </c>
      <c r="F17" s="159"/>
      <c r="G17" s="65">
        <v>169398091</v>
      </c>
      <c r="H17" s="159"/>
      <c r="I17" s="65">
        <v>29128443</v>
      </c>
      <c r="J17" s="159"/>
      <c r="K17" s="65">
        <v>6636</v>
      </c>
      <c r="L17" s="159"/>
      <c r="M17" s="65">
        <v>4577630680</v>
      </c>
      <c r="N17" s="159"/>
      <c r="O17" s="65">
        <v>4132815190</v>
      </c>
      <c r="P17" s="159"/>
      <c r="Q17" s="65">
        <v>444815490</v>
      </c>
      <c r="U17" s="83"/>
    </row>
    <row r="18" spans="1:21" ht="25.5" customHeight="1" x14ac:dyDescent="0.55000000000000004">
      <c r="A18" s="2" t="s">
        <v>170</v>
      </c>
      <c r="C18" s="65">
        <v>0</v>
      </c>
      <c r="D18" s="159"/>
      <c r="E18" s="65">
        <v>0</v>
      </c>
      <c r="F18" s="159"/>
      <c r="G18" s="65">
        <v>0</v>
      </c>
      <c r="H18" s="159"/>
      <c r="I18" s="65">
        <v>0</v>
      </c>
      <c r="J18" s="159"/>
      <c r="K18" s="65">
        <v>1762649</v>
      </c>
      <c r="L18" s="159"/>
      <c r="M18" s="65">
        <v>1082144725</v>
      </c>
      <c r="N18" s="159"/>
      <c r="O18" s="65">
        <v>725394752</v>
      </c>
      <c r="P18" s="159"/>
      <c r="Q18" s="65">
        <v>356749973</v>
      </c>
      <c r="U18" s="83"/>
    </row>
    <row r="19" spans="1:21" ht="25.5" customHeight="1" x14ac:dyDescent="0.55000000000000004">
      <c r="A19" s="2" t="s">
        <v>174</v>
      </c>
      <c r="C19" s="65">
        <v>0</v>
      </c>
      <c r="D19" s="159"/>
      <c r="E19" s="65">
        <v>0</v>
      </c>
      <c r="F19" s="159"/>
      <c r="G19" s="65">
        <v>0</v>
      </c>
      <c r="H19" s="159"/>
      <c r="I19" s="65">
        <v>0</v>
      </c>
      <c r="J19" s="159"/>
      <c r="K19" s="65">
        <v>5043</v>
      </c>
      <c r="L19" s="159"/>
      <c r="M19" s="65">
        <v>3690302713</v>
      </c>
      <c r="N19" s="159"/>
      <c r="O19" s="65">
        <v>3479543518</v>
      </c>
      <c r="P19" s="159"/>
      <c r="Q19" s="65">
        <v>210759195</v>
      </c>
      <c r="U19" s="83"/>
    </row>
    <row r="20" spans="1:21" ht="25.5" customHeight="1" x14ac:dyDescent="0.55000000000000004">
      <c r="A20" s="2" t="s">
        <v>169</v>
      </c>
      <c r="C20" s="65">
        <v>0</v>
      </c>
      <c r="D20" s="159"/>
      <c r="E20" s="65">
        <v>0</v>
      </c>
      <c r="F20" s="159"/>
      <c r="G20" s="65">
        <v>0</v>
      </c>
      <c r="H20" s="159"/>
      <c r="I20" s="65">
        <v>0</v>
      </c>
      <c r="J20" s="159"/>
      <c r="K20" s="65">
        <v>2420000</v>
      </c>
      <c r="L20" s="159"/>
      <c r="M20" s="65">
        <v>1271429761</v>
      </c>
      <c r="N20" s="159"/>
      <c r="O20" s="65">
        <v>1072898046</v>
      </c>
      <c r="P20" s="159"/>
      <c r="Q20" s="65">
        <v>198531715</v>
      </c>
      <c r="U20" s="83"/>
    </row>
    <row r="21" spans="1:21" ht="25.5" customHeight="1" x14ac:dyDescent="0.55000000000000004">
      <c r="A21" s="2" t="s">
        <v>166</v>
      </c>
      <c r="C21" s="65">
        <v>1300</v>
      </c>
      <c r="D21" s="159"/>
      <c r="E21" s="65">
        <v>1143857641</v>
      </c>
      <c r="F21" s="159"/>
      <c r="G21" s="65">
        <v>981439081</v>
      </c>
      <c r="H21" s="159"/>
      <c r="I21" s="65">
        <v>162418560</v>
      </c>
      <c r="J21" s="159"/>
      <c r="K21" s="65">
        <v>1300</v>
      </c>
      <c r="L21" s="159"/>
      <c r="M21" s="65">
        <v>1143857641</v>
      </c>
      <c r="N21" s="159"/>
      <c r="O21" s="65">
        <v>981439081</v>
      </c>
      <c r="P21" s="159"/>
      <c r="Q21" s="65">
        <v>162418560</v>
      </c>
      <c r="U21" s="83"/>
    </row>
    <row r="22" spans="1:21" ht="25.5" customHeight="1" x14ac:dyDescent="0.55000000000000004">
      <c r="A22" s="2" t="s">
        <v>199</v>
      </c>
      <c r="C22" s="65">
        <v>0</v>
      </c>
      <c r="D22" s="159"/>
      <c r="E22" s="65">
        <v>0</v>
      </c>
      <c r="F22" s="159"/>
      <c r="G22" s="65">
        <v>0</v>
      </c>
      <c r="H22" s="159"/>
      <c r="I22" s="65">
        <v>0</v>
      </c>
      <c r="J22" s="159"/>
      <c r="K22" s="65">
        <v>2446</v>
      </c>
      <c r="L22" s="159"/>
      <c r="M22" s="65">
        <v>2446000000</v>
      </c>
      <c r="N22" s="159"/>
      <c r="O22" s="65">
        <v>2309442508</v>
      </c>
      <c r="P22" s="159"/>
      <c r="Q22" s="65">
        <v>136557492</v>
      </c>
      <c r="U22" s="83"/>
    </row>
    <row r="23" spans="1:21" ht="25.5" customHeight="1" x14ac:dyDescent="0.55000000000000004">
      <c r="A23" s="2" t="s">
        <v>165</v>
      </c>
      <c r="C23" s="65">
        <v>0</v>
      </c>
      <c r="D23" s="159"/>
      <c r="E23" s="65">
        <v>0</v>
      </c>
      <c r="F23" s="159"/>
      <c r="G23" s="65">
        <v>0</v>
      </c>
      <c r="H23" s="159"/>
      <c r="I23" s="65">
        <v>0</v>
      </c>
      <c r="J23" s="159"/>
      <c r="K23" s="65">
        <v>300000</v>
      </c>
      <c r="L23" s="159"/>
      <c r="M23" s="65">
        <v>853789553</v>
      </c>
      <c r="N23" s="159"/>
      <c r="O23" s="65">
        <v>793848334</v>
      </c>
      <c r="P23" s="159"/>
      <c r="Q23" s="65">
        <v>59941219</v>
      </c>
      <c r="U23" s="83"/>
    </row>
    <row r="24" spans="1:21" ht="25.5" customHeight="1" x14ac:dyDescent="0.55000000000000004">
      <c r="A24" s="2" t="s">
        <v>172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96</v>
      </c>
      <c r="L24" s="63"/>
      <c r="M24" s="65">
        <v>65162589</v>
      </c>
      <c r="N24" s="63"/>
      <c r="O24" s="65">
        <v>56984870</v>
      </c>
      <c r="P24" s="63"/>
      <c r="Q24" s="65">
        <v>8177719</v>
      </c>
      <c r="U24" s="83"/>
    </row>
    <row r="25" spans="1:21" ht="25.5" customHeight="1" x14ac:dyDescent="0.55000000000000004">
      <c r="A25" s="2" t="s">
        <v>197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36456</v>
      </c>
      <c r="L25" s="63"/>
      <c r="M25" s="65">
        <v>3006728031</v>
      </c>
      <c r="N25" s="63"/>
      <c r="O25" s="65">
        <v>2999979785</v>
      </c>
      <c r="P25" s="63"/>
      <c r="Q25" s="65">
        <v>6748246</v>
      </c>
      <c r="U25" s="83"/>
    </row>
    <row r="26" spans="1:21" ht="25.5" customHeight="1" x14ac:dyDescent="0.55000000000000004">
      <c r="A26" s="2" t="s">
        <v>13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586279</v>
      </c>
      <c r="L26" s="63"/>
      <c r="M26" s="65">
        <v>2252465268</v>
      </c>
      <c r="N26" s="63"/>
      <c r="O26" s="65">
        <v>2253068614</v>
      </c>
      <c r="P26" s="63"/>
      <c r="Q26" s="65">
        <v>-603346</v>
      </c>
      <c r="U26" s="83"/>
    </row>
    <row r="27" spans="1:21" ht="25.5" customHeight="1" x14ac:dyDescent="0.55000000000000004">
      <c r="A27" s="2" t="s">
        <v>179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48452</v>
      </c>
      <c r="L27" s="63"/>
      <c r="M27" s="65">
        <v>65358159</v>
      </c>
      <c r="N27" s="63"/>
      <c r="O27" s="65">
        <v>80048087</v>
      </c>
      <c r="P27" s="63"/>
      <c r="Q27" s="65">
        <v>-14689928</v>
      </c>
      <c r="U27" s="83"/>
    </row>
    <row r="28" spans="1:21" ht="25.5" customHeight="1" x14ac:dyDescent="0.55000000000000004">
      <c r="A28" s="2" t="s">
        <v>171</v>
      </c>
      <c r="C28" s="65">
        <v>0</v>
      </c>
      <c r="D28" s="154"/>
      <c r="E28" s="65">
        <v>0</v>
      </c>
      <c r="F28" s="154"/>
      <c r="G28" s="65">
        <v>0</v>
      </c>
      <c r="H28" s="154"/>
      <c r="I28" s="65">
        <v>0</v>
      </c>
      <c r="J28" s="154"/>
      <c r="K28" s="65">
        <v>13382</v>
      </c>
      <c r="L28" s="154"/>
      <c r="M28" s="65">
        <v>170004382</v>
      </c>
      <c r="N28" s="154"/>
      <c r="O28" s="65">
        <v>213636176</v>
      </c>
      <c r="P28" s="154"/>
      <c r="Q28" s="65">
        <v>-43631794</v>
      </c>
      <c r="U28" s="83"/>
    </row>
    <row r="29" spans="1:21" ht="24.75" thickBot="1" x14ac:dyDescent="0.6">
      <c r="A29" s="117" t="s">
        <v>58</v>
      </c>
      <c r="C29" s="62">
        <f>SUM(C10:C28)</f>
        <v>14469</v>
      </c>
      <c r="D29" s="62"/>
      <c r="E29" s="62">
        <f>SUM(E10:E28)</f>
        <v>11717436897</v>
      </c>
      <c r="F29" s="62"/>
      <c r="G29" s="62">
        <f>SUM(G10:G28)</f>
        <v>10274374388</v>
      </c>
      <c r="H29" s="62"/>
      <c r="I29" s="62">
        <f>SUM(I10:I28)</f>
        <v>1443062509</v>
      </c>
      <c r="J29" s="62"/>
      <c r="K29" s="62">
        <f>SUM(K10:K28)</f>
        <v>7462281</v>
      </c>
      <c r="L29" s="62"/>
      <c r="M29" s="62">
        <f>SUM(M10:M28)</f>
        <v>58089463911</v>
      </c>
      <c r="N29" s="62"/>
      <c r="O29" s="62">
        <f>SUM(O10:O28)</f>
        <v>48885925478</v>
      </c>
      <c r="P29" s="62"/>
      <c r="Q29" s="62">
        <f>SUM(Q10:Q28)</f>
        <v>9203538433</v>
      </c>
    </row>
    <row r="30" spans="1:21" ht="21.75" thickTop="1" x14ac:dyDescent="0.55000000000000004"/>
    <row r="31" spans="1:21" ht="26.25" customHeight="1" x14ac:dyDescent="0.55000000000000004">
      <c r="A31" s="227">
        <v>19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</row>
  </sheetData>
  <sortState xmlns:xlrd2="http://schemas.microsoft.com/office/spreadsheetml/2017/richdata2" ref="A10:Q28">
    <sortCondition descending="1" ref="Q10:Q28"/>
  </sortState>
  <mergeCells count="4">
    <mergeCell ref="A3:Q3"/>
    <mergeCell ref="A4:Q4"/>
    <mergeCell ref="A2:Q2"/>
    <mergeCell ref="A31:Q31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5.5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20" t="s">
        <v>220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82" t="s">
        <v>38</v>
      </c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186">
        <v>20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6"/>
  <sheetViews>
    <sheetView rightToLeft="1" view="pageBreakPreview" topLeftCell="B7" zoomScaleNormal="55" zoomScaleSheetLayoutView="100" workbookViewId="0">
      <selection activeCell="F7" sqref="F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3" t="s">
        <v>74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2:28" ht="30" x14ac:dyDescent="0.55000000000000004">
      <c r="B3" s="163" t="s">
        <v>36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2:28" ht="30" x14ac:dyDescent="0.55000000000000004">
      <c r="B4" s="163" t="s">
        <v>228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5" spans="2:28" ht="61.5" customHeight="1" x14ac:dyDescent="0.55000000000000004"/>
    <row r="6" spans="2:28" s="2" customFormat="1" ht="30" x14ac:dyDescent="0.55000000000000004">
      <c r="B6" s="220" t="s">
        <v>221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10"/>
      <c r="AB6" s="10"/>
    </row>
    <row r="7" spans="2:28" s="2" customFormat="1" ht="34.5" customHeight="1" x14ac:dyDescent="0.55000000000000004">
      <c r="B7" s="230"/>
      <c r="C7" s="231"/>
      <c r="D7" s="231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233" t="s">
        <v>1</v>
      </c>
      <c r="C8" s="234"/>
      <c r="D8" s="235" t="s">
        <v>38</v>
      </c>
      <c r="E8" s="235" t="s">
        <v>38</v>
      </c>
      <c r="F8" s="235" t="s">
        <v>38</v>
      </c>
      <c r="G8" s="235" t="s">
        <v>38</v>
      </c>
      <c r="H8" s="235" t="s">
        <v>38</v>
      </c>
      <c r="I8" s="235" t="s">
        <v>38</v>
      </c>
      <c r="J8" s="235" t="s">
        <v>38</v>
      </c>
      <c r="K8" s="234"/>
      <c r="L8" s="235" t="s">
        <v>39</v>
      </c>
      <c r="M8" s="235" t="s">
        <v>39</v>
      </c>
      <c r="N8" s="235" t="s">
        <v>39</v>
      </c>
      <c r="O8" s="235" t="s">
        <v>39</v>
      </c>
      <c r="P8" s="235" t="s">
        <v>39</v>
      </c>
      <c r="Q8" s="235" t="s">
        <v>39</v>
      </c>
      <c r="R8" s="235" t="s">
        <v>39</v>
      </c>
    </row>
    <row r="9" spans="2:28" ht="69" customHeight="1" x14ac:dyDescent="0.55000000000000004">
      <c r="B9" s="233" t="s">
        <v>1</v>
      </c>
      <c r="C9" s="234"/>
      <c r="D9" s="236" t="s">
        <v>5</v>
      </c>
      <c r="E9" s="237"/>
      <c r="F9" s="236" t="s">
        <v>135</v>
      </c>
      <c r="G9" s="237"/>
      <c r="H9" s="236" t="s">
        <v>50</v>
      </c>
      <c r="I9" s="237"/>
      <c r="J9" s="236" t="s">
        <v>51</v>
      </c>
      <c r="K9" s="234"/>
      <c r="L9" s="236" t="s">
        <v>5</v>
      </c>
      <c r="M9" s="237"/>
      <c r="N9" s="236" t="s">
        <v>135</v>
      </c>
      <c r="O9" s="237"/>
      <c r="P9" s="236" t="s">
        <v>50</v>
      </c>
      <c r="Q9" s="237"/>
      <c r="R9" s="236" t="s">
        <v>145</v>
      </c>
    </row>
    <row r="10" spans="2:28" ht="21.75" customHeight="1" x14ac:dyDescent="0.55000000000000004">
      <c r="B10" s="238" t="s">
        <v>172</v>
      </c>
      <c r="C10" s="234"/>
      <c r="D10" s="239">
        <v>24198</v>
      </c>
      <c r="E10" s="240"/>
      <c r="F10" s="239">
        <v>17271821114</v>
      </c>
      <c r="G10" s="240"/>
      <c r="H10" s="239">
        <v>16816739233</v>
      </c>
      <c r="I10" s="240"/>
      <c r="J10" s="239">
        <v>455081881</v>
      </c>
      <c r="K10" s="240"/>
      <c r="L10" s="239">
        <v>24198</v>
      </c>
      <c r="M10" s="240"/>
      <c r="N10" s="239">
        <v>17271821114</v>
      </c>
      <c r="O10" s="240"/>
      <c r="P10" s="239">
        <v>14363748698</v>
      </c>
      <c r="Q10" s="240"/>
      <c r="R10" s="239">
        <v>2908072416</v>
      </c>
    </row>
    <row r="11" spans="2:28" ht="21.75" customHeight="1" x14ac:dyDescent="0.55000000000000004">
      <c r="B11" s="238" t="s">
        <v>150</v>
      </c>
      <c r="C11" s="234"/>
      <c r="D11" s="239">
        <v>24675</v>
      </c>
      <c r="E11" s="240"/>
      <c r="F11" s="239">
        <v>16763130131</v>
      </c>
      <c r="G11" s="240"/>
      <c r="H11" s="239">
        <v>16370128626</v>
      </c>
      <c r="I11" s="240"/>
      <c r="J11" s="239">
        <v>393001505</v>
      </c>
      <c r="K11" s="240"/>
      <c r="L11" s="239">
        <v>24675</v>
      </c>
      <c r="M11" s="240"/>
      <c r="N11" s="239">
        <v>16763130131</v>
      </c>
      <c r="O11" s="240"/>
      <c r="P11" s="239">
        <v>14051099026</v>
      </c>
      <c r="Q11" s="240"/>
      <c r="R11" s="239">
        <v>2712031105</v>
      </c>
    </row>
    <row r="12" spans="2:28" ht="21.75" customHeight="1" x14ac:dyDescent="0.55000000000000004">
      <c r="B12" s="238" t="s">
        <v>156</v>
      </c>
      <c r="C12" s="234"/>
      <c r="D12" s="239">
        <v>20989</v>
      </c>
      <c r="E12" s="240"/>
      <c r="F12" s="239">
        <v>14855000363</v>
      </c>
      <c r="G12" s="240"/>
      <c r="H12" s="239">
        <v>14551684289</v>
      </c>
      <c r="I12" s="240"/>
      <c r="J12" s="239">
        <v>303316074</v>
      </c>
      <c r="K12" s="240"/>
      <c r="L12" s="239">
        <v>20989</v>
      </c>
      <c r="M12" s="240"/>
      <c r="N12" s="239">
        <v>14855000363</v>
      </c>
      <c r="O12" s="240"/>
      <c r="P12" s="239">
        <v>12375389636</v>
      </c>
      <c r="Q12" s="240"/>
      <c r="R12" s="239">
        <v>2479610727</v>
      </c>
    </row>
    <row r="13" spans="2:28" ht="21.75" customHeight="1" x14ac:dyDescent="0.55000000000000004">
      <c r="B13" s="238" t="s">
        <v>153</v>
      </c>
      <c r="C13" s="234"/>
      <c r="D13" s="239">
        <v>18965</v>
      </c>
      <c r="E13" s="240"/>
      <c r="F13" s="239">
        <v>14160874176</v>
      </c>
      <c r="G13" s="240"/>
      <c r="H13" s="239">
        <v>13828752884</v>
      </c>
      <c r="I13" s="240"/>
      <c r="J13" s="239">
        <v>332121292</v>
      </c>
      <c r="K13" s="240"/>
      <c r="L13" s="239">
        <v>18965</v>
      </c>
      <c r="M13" s="240"/>
      <c r="N13" s="239">
        <v>14160874176</v>
      </c>
      <c r="O13" s="240"/>
      <c r="P13" s="239">
        <v>11811157341</v>
      </c>
      <c r="Q13" s="240"/>
      <c r="R13" s="239">
        <v>2349716835</v>
      </c>
    </row>
    <row r="14" spans="2:28" ht="21.75" customHeight="1" x14ac:dyDescent="0.55000000000000004">
      <c r="B14" s="238" t="s">
        <v>162</v>
      </c>
      <c r="C14" s="234"/>
      <c r="D14" s="239">
        <v>13464</v>
      </c>
      <c r="E14" s="240"/>
      <c r="F14" s="239">
        <v>9307456957</v>
      </c>
      <c r="G14" s="240"/>
      <c r="H14" s="239">
        <v>9784399117</v>
      </c>
      <c r="I14" s="240"/>
      <c r="J14" s="239">
        <v>-476942159</v>
      </c>
      <c r="K14" s="240"/>
      <c r="L14" s="239">
        <v>13464</v>
      </c>
      <c r="M14" s="240"/>
      <c r="N14" s="239">
        <v>9307456957</v>
      </c>
      <c r="O14" s="240"/>
      <c r="P14" s="239">
        <v>7787512259</v>
      </c>
      <c r="Q14" s="240"/>
      <c r="R14" s="239">
        <v>1519944698</v>
      </c>
    </row>
    <row r="15" spans="2:28" ht="21.75" customHeight="1" x14ac:dyDescent="0.55000000000000004">
      <c r="B15" s="238" t="s">
        <v>198</v>
      </c>
      <c r="C15" s="234"/>
      <c r="D15" s="239">
        <v>14705</v>
      </c>
      <c r="E15" s="240"/>
      <c r="F15" s="239">
        <v>14147321583</v>
      </c>
      <c r="G15" s="240"/>
      <c r="H15" s="239">
        <v>13798435180</v>
      </c>
      <c r="I15" s="240"/>
      <c r="J15" s="239">
        <v>348886403</v>
      </c>
      <c r="K15" s="240"/>
      <c r="L15" s="239">
        <v>14705</v>
      </c>
      <c r="M15" s="240"/>
      <c r="N15" s="239">
        <v>14147321583</v>
      </c>
      <c r="O15" s="240"/>
      <c r="P15" s="239">
        <v>12673978803</v>
      </c>
      <c r="Q15" s="240"/>
      <c r="R15" s="239">
        <v>1473342780</v>
      </c>
    </row>
    <row r="16" spans="2:28" ht="21.75" customHeight="1" x14ac:dyDescent="0.55000000000000004">
      <c r="B16" s="238" t="s">
        <v>159</v>
      </c>
      <c r="C16" s="234"/>
      <c r="D16" s="239">
        <v>9190</v>
      </c>
      <c r="E16" s="240"/>
      <c r="F16" s="239">
        <v>8717615945</v>
      </c>
      <c r="G16" s="240"/>
      <c r="H16" s="239">
        <v>8431674981</v>
      </c>
      <c r="I16" s="240"/>
      <c r="J16" s="239">
        <v>285940964</v>
      </c>
      <c r="K16" s="240"/>
      <c r="L16" s="239">
        <v>9190</v>
      </c>
      <c r="M16" s="240"/>
      <c r="N16" s="239">
        <v>8717615945</v>
      </c>
      <c r="O16" s="240"/>
      <c r="P16" s="239">
        <v>7246104205</v>
      </c>
      <c r="Q16" s="240"/>
      <c r="R16" s="239">
        <v>1471511740</v>
      </c>
    </row>
    <row r="17" spans="2:52" ht="21.75" customHeight="1" x14ac:dyDescent="0.55000000000000004">
      <c r="B17" s="238" t="s">
        <v>174</v>
      </c>
      <c r="C17" s="234"/>
      <c r="D17" s="239">
        <v>2957</v>
      </c>
      <c r="E17" s="240"/>
      <c r="F17" s="239">
        <v>2429917797</v>
      </c>
      <c r="G17" s="240"/>
      <c r="H17" s="239">
        <v>2374306708</v>
      </c>
      <c r="I17" s="240"/>
      <c r="J17" s="239">
        <v>55611089</v>
      </c>
      <c r="K17" s="240"/>
      <c r="L17" s="239">
        <v>2957</v>
      </c>
      <c r="M17" s="240"/>
      <c r="N17" s="239">
        <v>2429917797</v>
      </c>
      <c r="O17" s="240"/>
      <c r="P17" s="239">
        <v>2040255837</v>
      </c>
      <c r="Q17" s="240"/>
      <c r="R17" s="239">
        <v>389661960</v>
      </c>
    </row>
    <row r="18" spans="2:52" ht="21.75" customHeight="1" x14ac:dyDescent="0.55000000000000004">
      <c r="B18" s="238" t="s">
        <v>178</v>
      </c>
      <c r="C18" s="234"/>
      <c r="D18" s="239">
        <v>158060</v>
      </c>
      <c r="E18" s="240"/>
      <c r="F18" s="239">
        <v>2000873577</v>
      </c>
      <c r="G18" s="240"/>
      <c r="H18" s="239">
        <v>1637135789</v>
      </c>
      <c r="I18" s="240"/>
      <c r="J18" s="239">
        <v>363737788</v>
      </c>
      <c r="K18" s="240"/>
      <c r="L18" s="239">
        <v>158060</v>
      </c>
      <c r="M18" s="240"/>
      <c r="N18" s="239">
        <v>2000873577</v>
      </c>
      <c r="O18" s="240"/>
      <c r="P18" s="239">
        <v>1992905167</v>
      </c>
      <c r="Q18" s="240"/>
      <c r="R18" s="239">
        <v>7968410</v>
      </c>
    </row>
    <row r="19" spans="2:52" ht="21.75" customHeight="1" x14ac:dyDescent="0.55000000000000004">
      <c r="B19" s="238" t="s">
        <v>165</v>
      </c>
      <c r="C19" s="234"/>
      <c r="D19" s="239">
        <v>32301</v>
      </c>
      <c r="E19" s="240"/>
      <c r="F19" s="239">
        <v>83322359</v>
      </c>
      <c r="G19" s="240"/>
      <c r="H19" s="239">
        <v>59272861</v>
      </c>
      <c r="I19" s="240"/>
      <c r="J19" s="239">
        <v>24049498</v>
      </c>
      <c r="K19" s="240"/>
      <c r="L19" s="239">
        <v>32301</v>
      </c>
      <c r="M19" s="240"/>
      <c r="N19" s="239">
        <v>83322359</v>
      </c>
      <c r="O19" s="240"/>
      <c r="P19" s="239">
        <v>85473645</v>
      </c>
      <c r="Q19" s="240"/>
      <c r="R19" s="239">
        <v>-2151285</v>
      </c>
    </row>
    <row r="20" spans="2:52" ht="21.75" customHeight="1" x14ac:dyDescent="0.55000000000000004">
      <c r="B20" s="238"/>
      <c r="C20" s="234"/>
      <c r="D20" s="239"/>
      <c r="E20" s="240"/>
      <c r="F20" s="239"/>
      <c r="G20" s="240"/>
      <c r="H20" s="239"/>
      <c r="I20" s="240"/>
      <c r="J20" s="239"/>
      <c r="K20" s="240"/>
      <c r="L20" s="239"/>
      <c r="M20" s="240"/>
      <c r="N20" s="239"/>
      <c r="O20" s="240"/>
      <c r="P20" s="239"/>
      <c r="Q20" s="240"/>
      <c r="R20" s="239"/>
    </row>
    <row r="21" spans="2:52" ht="21.75" thickBot="1" x14ac:dyDescent="0.6">
      <c r="B21" s="241" t="s">
        <v>64</v>
      </c>
      <c r="C21" s="234"/>
      <c r="D21" s="242">
        <f>SUM(D10:D19)</f>
        <v>319504</v>
      </c>
      <c r="E21" s="240"/>
      <c r="F21" s="242">
        <f>SUM(F10:F19)</f>
        <v>99737334002</v>
      </c>
      <c r="G21" s="240"/>
      <c r="H21" s="242">
        <f>SUM(H10:H19)</f>
        <v>97652529668</v>
      </c>
      <c r="I21" s="240"/>
      <c r="J21" s="242">
        <f>SUM(J10:J19)</f>
        <v>2084804335</v>
      </c>
      <c r="K21" s="240"/>
      <c r="L21" s="242">
        <f>SUM(L10:L19)</f>
        <v>319504</v>
      </c>
      <c r="M21" s="240"/>
      <c r="N21" s="242">
        <f>SUM(N10:N19)</f>
        <v>99737334002</v>
      </c>
      <c r="O21" s="240"/>
      <c r="P21" s="242">
        <f>SUM(P10:P19)</f>
        <v>84427624617</v>
      </c>
      <c r="Q21" s="240"/>
      <c r="R21" s="242">
        <f>SUM(R10:R19)</f>
        <v>15309709386</v>
      </c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ht="21.75" thickTop="1" x14ac:dyDescent="0.55000000000000004">
      <c r="AI22" s="21"/>
      <c r="AK22" s="60"/>
      <c r="AL22" s="5"/>
      <c r="AM22" s="60"/>
      <c r="AN22" s="5"/>
      <c r="AO22" s="60"/>
      <c r="AP22" s="5"/>
      <c r="AQ22" s="60"/>
      <c r="AR22" s="5"/>
      <c r="AS22" s="60"/>
      <c r="AT22" s="5"/>
      <c r="AU22" s="60"/>
      <c r="AV22" s="5"/>
      <c r="AW22" s="60"/>
      <c r="AX22" s="5"/>
      <c r="AY22" s="60"/>
    </row>
    <row r="23" spans="2:52" ht="30" x14ac:dyDescent="0.75">
      <c r="J23" s="39">
        <v>21</v>
      </c>
      <c r="L23" s="20"/>
      <c r="AI23" s="21"/>
      <c r="AK23" s="60"/>
      <c r="AL23" s="5"/>
      <c r="AM23" s="60"/>
      <c r="AN23" s="5"/>
      <c r="AO23" s="60"/>
      <c r="AP23" s="5"/>
      <c r="AQ23" s="60"/>
      <c r="AR23" s="5"/>
      <c r="AS23" s="60"/>
      <c r="AT23" s="5"/>
      <c r="AU23" s="60"/>
      <c r="AV23" s="5"/>
      <c r="AW23" s="60"/>
      <c r="AX23" s="5"/>
      <c r="AY23" s="60"/>
    </row>
    <row r="24" spans="2:52" x14ac:dyDescent="0.55000000000000004">
      <c r="AI24" s="21"/>
      <c r="AK24" s="60"/>
      <c r="AL24" s="5"/>
      <c r="AM24" s="60"/>
      <c r="AN24" s="5"/>
      <c r="AO24" s="60"/>
      <c r="AP24" s="5"/>
      <c r="AQ24" s="60"/>
      <c r="AR24" s="5"/>
      <c r="AS24" s="60"/>
      <c r="AT24" s="5"/>
      <c r="AU24" s="60"/>
      <c r="AV24" s="5"/>
      <c r="AW24" s="60"/>
      <c r="AX24" s="5"/>
      <c r="AY24" s="60"/>
    </row>
    <row r="25" spans="2:52" x14ac:dyDescent="0.55000000000000004">
      <c r="AI25" s="21"/>
      <c r="AK25" s="60"/>
      <c r="AL25" s="5"/>
      <c r="AM25" s="60"/>
      <c r="AN25" s="5"/>
      <c r="AO25" s="60"/>
      <c r="AP25" s="5"/>
      <c r="AQ25" s="60"/>
      <c r="AR25" s="5"/>
      <c r="AS25" s="60"/>
      <c r="AT25" s="5"/>
      <c r="AU25" s="60"/>
      <c r="AV25" s="5"/>
      <c r="AW25" s="60"/>
      <c r="AX25" s="5"/>
      <c r="AY25" s="60"/>
    </row>
    <row r="26" spans="2:52" x14ac:dyDescent="0.55000000000000004"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  <row r="33" spans="36:52" x14ac:dyDescent="0.55000000000000004">
      <c r="AJ33" s="21"/>
      <c r="AL33" s="60"/>
      <c r="AM33" s="5"/>
      <c r="AN33" s="60"/>
      <c r="AO33" s="5"/>
      <c r="AP33" s="60"/>
      <c r="AQ33" s="5"/>
      <c r="AR33" s="60"/>
      <c r="AS33" s="5"/>
      <c r="AT33" s="60"/>
      <c r="AU33" s="5"/>
      <c r="AV33" s="60"/>
      <c r="AW33" s="5"/>
      <c r="AX33" s="60"/>
      <c r="AY33" s="5"/>
      <c r="AZ33" s="60"/>
    </row>
    <row r="34" spans="36:52" x14ac:dyDescent="0.55000000000000004">
      <c r="AJ34" s="21"/>
      <c r="AL34" s="60"/>
      <c r="AM34" s="5"/>
      <c r="AN34" s="60"/>
      <c r="AO34" s="5"/>
      <c r="AP34" s="60"/>
      <c r="AQ34" s="5"/>
      <c r="AR34" s="60"/>
      <c r="AS34" s="5"/>
      <c r="AT34" s="60"/>
      <c r="AU34" s="5"/>
      <c r="AV34" s="60"/>
      <c r="AW34" s="5"/>
      <c r="AX34" s="60"/>
      <c r="AY34" s="5"/>
      <c r="AZ34" s="60"/>
    </row>
    <row r="35" spans="36:52" x14ac:dyDescent="0.55000000000000004">
      <c r="AJ35" s="21"/>
      <c r="AL35" s="60"/>
      <c r="AM35" s="5"/>
      <c r="AN35" s="60"/>
      <c r="AO35" s="5"/>
      <c r="AP35" s="60"/>
      <c r="AQ35" s="5"/>
      <c r="AR35" s="60"/>
      <c r="AS35" s="5"/>
      <c r="AT35" s="60"/>
      <c r="AU35" s="5"/>
      <c r="AV35" s="60"/>
      <c r="AW35" s="5"/>
      <c r="AX35" s="60"/>
      <c r="AY35" s="5"/>
      <c r="AZ35" s="60"/>
    </row>
    <row r="36" spans="36:52" x14ac:dyDescent="0.55000000000000004">
      <c r="AJ36" s="21"/>
      <c r="AL36" s="60"/>
      <c r="AM36" s="5"/>
      <c r="AN36" s="60"/>
      <c r="AO36" s="5"/>
      <c r="AP36" s="60"/>
      <c r="AQ36" s="5"/>
      <c r="AR36" s="60"/>
      <c r="AS36" s="5"/>
      <c r="AT36" s="60"/>
      <c r="AU36" s="5"/>
      <c r="AV36" s="60"/>
      <c r="AW36" s="5"/>
      <c r="AX36" s="60"/>
      <c r="AY36" s="5"/>
      <c r="AZ36" s="60"/>
    </row>
  </sheetData>
  <sortState xmlns:xlrd2="http://schemas.microsoft.com/office/spreadsheetml/2017/richdata2" ref="B10:R19">
    <sortCondition descending="1" ref="R10:R19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AA12" sqref="AA12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74" t="s">
        <v>74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3:27" ht="46.5" x14ac:dyDescent="0.8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3:27" ht="46.5" x14ac:dyDescent="0.8">
      <c r="C4" s="174" t="s">
        <v>228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73" t="s">
        <v>148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8" spans="3:27" s="50" customFormat="1" ht="34.5" customHeight="1" x14ac:dyDescent="0.25">
      <c r="C8" s="169" t="s">
        <v>1</v>
      </c>
      <c r="E8" s="172" t="s">
        <v>227</v>
      </c>
      <c r="F8" s="172" t="s">
        <v>2</v>
      </c>
      <c r="G8" s="172" t="s">
        <v>2</v>
      </c>
      <c r="H8" s="172" t="s">
        <v>2</v>
      </c>
      <c r="I8" s="172" t="s">
        <v>2</v>
      </c>
      <c r="J8" s="175"/>
      <c r="K8" s="172" t="s">
        <v>3</v>
      </c>
      <c r="L8" s="172" t="s">
        <v>3</v>
      </c>
      <c r="M8" s="172" t="s">
        <v>3</v>
      </c>
      <c r="N8" s="172" t="s">
        <v>3</v>
      </c>
      <c r="O8" s="172" t="s">
        <v>3</v>
      </c>
      <c r="P8" s="172" t="s">
        <v>3</v>
      </c>
      <c r="Q8" s="172" t="s">
        <v>3</v>
      </c>
      <c r="R8" s="175"/>
      <c r="S8" s="172" t="s">
        <v>229</v>
      </c>
      <c r="T8" s="172" t="s">
        <v>4</v>
      </c>
      <c r="U8" s="172" t="s">
        <v>4</v>
      </c>
      <c r="V8" s="172" t="s">
        <v>4</v>
      </c>
      <c r="W8" s="172" t="s">
        <v>4</v>
      </c>
      <c r="X8" s="172" t="s">
        <v>4</v>
      </c>
      <c r="Y8" s="172" t="s">
        <v>4</v>
      </c>
      <c r="Z8" s="172" t="s">
        <v>4</v>
      </c>
      <c r="AA8" s="172" t="s">
        <v>4</v>
      </c>
    </row>
    <row r="9" spans="3:27" s="50" customFormat="1" ht="44.25" customHeight="1" x14ac:dyDescent="0.25">
      <c r="C9" s="169" t="s">
        <v>1</v>
      </c>
      <c r="D9" s="175"/>
      <c r="E9" s="170" t="s">
        <v>5</v>
      </c>
      <c r="F9" s="176"/>
      <c r="G9" s="170" t="s">
        <v>6</v>
      </c>
      <c r="H9" s="51"/>
      <c r="I9" s="170" t="s">
        <v>7</v>
      </c>
      <c r="J9" s="175"/>
      <c r="K9" s="170" t="s">
        <v>8</v>
      </c>
      <c r="L9" s="170" t="s">
        <v>8</v>
      </c>
      <c r="M9" s="170" t="s">
        <v>8</v>
      </c>
      <c r="N9" s="51"/>
      <c r="O9" s="170" t="s">
        <v>9</v>
      </c>
      <c r="P9" s="170" t="s">
        <v>9</v>
      </c>
      <c r="Q9" s="170" t="s">
        <v>9</v>
      </c>
      <c r="R9" s="175"/>
      <c r="S9" s="170" t="s">
        <v>5</v>
      </c>
      <c r="T9" s="176"/>
      <c r="U9" s="170" t="s">
        <v>10</v>
      </c>
      <c r="V9" s="176"/>
      <c r="W9" s="170" t="s">
        <v>6</v>
      </c>
      <c r="X9" s="176"/>
      <c r="Y9" s="170" t="s">
        <v>7</v>
      </c>
      <c r="Z9" s="175"/>
      <c r="AA9" s="170" t="s">
        <v>11</v>
      </c>
    </row>
    <row r="10" spans="3:27" s="50" customFormat="1" ht="54" customHeight="1" x14ac:dyDescent="0.25">
      <c r="C10" s="169" t="s">
        <v>1</v>
      </c>
      <c r="D10" s="175"/>
      <c r="E10" s="171" t="s">
        <v>5</v>
      </c>
      <c r="F10" s="177"/>
      <c r="G10" s="171" t="s">
        <v>6</v>
      </c>
      <c r="H10" s="52"/>
      <c r="I10" s="171" t="s">
        <v>7</v>
      </c>
      <c r="J10" s="175"/>
      <c r="K10" s="171" t="s">
        <v>5</v>
      </c>
      <c r="L10" s="85"/>
      <c r="M10" s="171" t="s">
        <v>6</v>
      </c>
      <c r="N10" s="52"/>
      <c r="O10" s="171" t="s">
        <v>5</v>
      </c>
      <c r="P10" s="52"/>
      <c r="Q10" s="171" t="s">
        <v>12</v>
      </c>
      <c r="R10" s="175"/>
      <c r="S10" s="171" t="s">
        <v>5</v>
      </c>
      <c r="T10" s="177"/>
      <c r="U10" s="171" t="s">
        <v>10</v>
      </c>
      <c r="V10" s="177"/>
      <c r="W10" s="171" t="s">
        <v>6</v>
      </c>
      <c r="X10" s="177"/>
      <c r="Y10" s="171" t="s">
        <v>7</v>
      </c>
      <c r="Z10" s="175"/>
      <c r="AA10" s="171" t="s">
        <v>11</v>
      </c>
    </row>
    <row r="11" spans="3:27" x14ac:dyDescent="0.8">
      <c r="C11" s="53" t="s">
        <v>165</v>
      </c>
      <c r="E11" s="95">
        <v>32301</v>
      </c>
      <c r="F11" s="96"/>
      <c r="G11" s="95">
        <v>105755995</v>
      </c>
      <c r="H11" s="96"/>
      <c r="I11" s="95">
        <v>59272861.506300002</v>
      </c>
      <c r="J11" s="96"/>
      <c r="K11" s="95">
        <v>0</v>
      </c>
      <c r="L11" s="80"/>
      <c r="M11" s="95">
        <v>0</v>
      </c>
      <c r="N11" s="96"/>
      <c r="O11" s="95">
        <v>0</v>
      </c>
      <c r="P11" s="96"/>
      <c r="Q11" s="95">
        <v>0</v>
      </c>
      <c r="R11" s="96"/>
      <c r="S11" s="95">
        <v>32301</v>
      </c>
      <c r="T11" s="96"/>
      <c r="U11" s="95">
        <v>2595</v>
      </c>
      <c r="V11" s="80"/>
      <c r="W11" s="95">
        <v>105755995</v>
      </c>
      <c r="X11" s="96"/>
      <c r="Y11" s="95">
        <v>83322359.484750003</v>
      </c>
      <c r="Z11" s="96"/>
      <c r="AA11" s="80">
        <f>Y11/'سرمایه گذاری ها'!$O$17</f>
        <v>5.4000476053014815E-4</v>
      </c>
    </row>
    <row r="12" spans="3:27" ht="33.75" thickBot="1" x14ac:dyDescent="0.85">
      <c r="C12" s="38" t="s">
        <v>64</v>
      </c>
      <c r="E12" s="97">
        <f>SUM(E11:E11)</f>
        <v>32301</v>
      </c>
      <c r="F12" s="95"/>
      <c r="G12" s="97">
        <f>SUM(G11:G11)</f>
        <v>105755995</v>
      </c>
      <c r="H12" s="97"/>
      <c r="I12" s="97">
        <f>SUM(I11:I11)</f>
        <v>59272861.506300002</v>
      </c>
      <c r="J12" s="97"/>
      <c r="K12" s="97">
        <f>SUM(K11:K11)</f>
        <v>0</v>
      </c>
      <c r="L12" s="97"/>
      <c r="M12" s="97">
        <f>SUM(M11:M11)</f>
        <v>0</v>
      </c>
      <c r="N12" s="97"/>
      <c r="O12" s="97">
        <f>SUM(O11:O11)</f>
        <v>0</v>
      </c>
      <c r="P12" s="97"/>
      <c r="Q12" s="97">
        <f>SUM(Q11:Q11)</f>
        <v>0</v>
      </c>
      <c r="R12" s="97"/>
      <c r="S12" s="97">
        <f>SUM(S11:S11)</f>
        <v>32301</v>
      </c>
      <c r="T12" s="97"/>
      <c r="U12" s="97"/>
      <c r="V12" s="97"/>
      <c r="W12" s="97">
        <f>SUM(W11:W11)</f>
        <v>105755995</v>
      </c>
      <c r="X12" s="97"/>
      <c r="Y12" s="97">
        <f>SUM(Y11:Y11)</f>
        <v>83322359.484750003</v>
      </c>
      <c r="Z12" s="95"/>
      <c r="AA12" s="152">
        <f>SUM(AA11:AA11)</f>
        <v>5.4000476053014815E-4</v>
      </c>
    </row>
    <row r="13" spans="3:27" ht="63.75" customHeight="1" thickTop="1" x14ac:dyDescent="0.8">
      <c r="L13"/>
      <c r="V13"/>
    </row>
    <row r="14" spans="3:27" ht="30.75" customHeight="1" x14ac:dyDescent="0.8">
      <c r="C14" s="168">
        <v>2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49" ht="25.5" x14ac:dyDescent="0.25">
      <c r="A2" s="183" t="s">
        <v>79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</row>
    <row r="3" spans="1:49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84" t="s">
        <v>202</v>
      </c>
      <c r="B5" s="185"/>
      <c r="C5" s="185"/>
      <c r="D5" s="185"/>
      <c r="E5" s="185"/>
      <c r="F5" s="185"/>
      <c r="G5" s="185"/>
      <c r="H5" s="185"/>
      <c r="I5" s="185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80" t="s">
        <v>80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82" t="s">
        <v>227</v>
      </c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06"/>
      <c r="AC9" s="182" t="s">
        <v>229</v>
      </c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82" t="s">
        <v>81</v>
      </c>
      <c r="B11" s="182"/>
      <c r="C11" s="182"/>
      <c r="D11" s="182"/>
      <c r="E11" s="182"/>
      <c r="F11" s="182"/>
      <c r="G11" s="182"/>
      <c r="H11" s="106"/>
      <c r="I11" s="182" t="s">
        <v>14</v>
      </c>
      <c r="J11" s="182"/>
      <c r="K11" s="182"/>
      <c r="L11" s="106"/>
      <c r="M11" s="182" t="s">
        <v>15</v>
      </c>
      <c r="N11" s="182"/>
      <c r="O11" s="182"/>
      <c r="P11" s="106"/>
      <c r="Q11" s="182" t="s">
        <v>16</v>
      </c>
      <c r="R11" s="182"/>
      <c r="S11" s="182"/>
      <c r="T11" s="182"/>
      <c r="U11" s="182"/>
      <c r="V11" s="106"/>
      <c r="W11" s="182" t="s">
        <v>82</v>
      </c>
      <c r="X11" s="182"/>
      <c r="Y11" s="182"/>
      <c r="Z11" s="182"/>
      <c r="AA11" s="182"/>
      <c r="AB11" s="106"/>
      <c r="AC11" s="182" t="s">
        <v>14</v>
      </c>
      <c r="AD11" s="182"/>
      <c r="AE11" s="182"/>
      <c r="AF11" s="182"/>
      <c r="AG11" s="182"/>
      <c r="AH11" s="106"/>
      <c r="AI11" s="182" t="s">
        <v>15</v>
      </c>
      <c r="AJ11" s="182"/>
      <c r="AK11" s="182"/>
      <c r="AL11" s="106"/>
      <c r="AM11" s="182" t="s">
        <v>16</v>
      </c>
      <c r="AN11" s="182"/>
      <c r="AO11" s="182"/>
      <c r="AP11" s="106"/>
      <c r="AQ11" s="182" t="s">
        <v>82</v>
      </c>
      <c r="AR11" s="182"/>
      <c r="AS11" s="182"/>
      <c r="AT11" s="106"/>
      <c r="AU11" s="106"/>
      <c r="AV11" s="106"/>
      <c r="AW11" s="106"/>
    </row>
    <row r="12" spans="1:49" ht="24" x14ac:dyDescent="0.25">
      <c r="A12" s="180" t="s">
        <v>83</v>
      </c>
      <c r="B12" s="181"/>
      <c r="C12" s="181"/>
      <c r="D12" s="181"/>
      <c r="E12" s="181"/>
      <c r="F12" s="181"/>
      <c r="G12" s="181"/>
      <c r="H12" s="180"/>
      <c r="I12" s="181"/>
      <c r="J12" s="181"/>
      <c r="K12" s="181"/>
      <c r="L12" s="180"/>
      <c r="M12" s="181"/>
      <c r="N12" s="181"/>
      <c r="O12" s="181"/>
      <c r="P12" s="180"/>
      <c r="Q12" s="181"/>
      <c r="R12" s="181"/>
      <c r="S12" s="181"/>
      <c r="T12" s="181"/>
      <c r="U12" s="181"/>
      <c r="V12" s="180"/>
      <c r="W12" s="181"/>
      <c r="X12" s="181"/>
      <c r="Y12" s="181"/>
      <c r="Z12" s="181"/>
      <c r="AA12" s="181"/>
      <c r="AB12" s="180"/>
      <c r="AC12" s="181"/>
      <c r="AD12" s="181"/>
      <c r="AE12" s="181"/>
      <c r="AF12" s="181"/>
      <c r="AG12" s="181"/>
      <c r="AH12" s="180"/>
      <c r="AI12" s="181"/>
      <c r="AJ12" s="181"/>
      <c r="AK12" s="181"/>
      <c r="AL12" s="180"/>
      <c r="AM12" s="181"/>
      <c r="AN12" s="181"/>
      <c r="AO12" s="181"/>
      <c r="AP12" s="180"/>
      <c r="AQ12" s="181"/>
      <c r="AR12" s="181"/>
      <c r="AS12" s="181"/>
      <c r="AT12" s="180"/>
      <c r="AU12" s="180"/>
      <c r="AV12" s="180"/>
      <c r="AW12" s="180"/>
    </row>
    <row r="13" spans="1:49" ht="21" x14ac:dyDescent="0.25">
      <c r="A13" s="106"/>
      <c r="B13" s="106"/>
      <c r="C13" s="182" t="str">
        <f>I9</f>
        <v>1404/06/31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06"/>
      <c r="Y13" s="182" t="s">
        <v>229</v>
      </c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78" t="s">
        <v>86</v>
      </c>
      <c r="H14" s="178"/>
      <c r="I14" s="178"/>
      <c r="J14" s="107"/>
      <c r="K14" s="178" t="s">
        <v>87</v>
      </c>
      <c r="L14" s="178"/>
      <c r="M14" s="178"/>
      <c r="N14" s="107"/>
      <c r="O14" s="178" t="s">
        <v>15</v>
      </c>
      <c r="P14" s="178"/>
      <c r="Q14" s="178"/>
      <c r="R14" s="107"/>
      <c r="S14" s="178" t="s">
        <v>16</v>
      </c>
      <c r="T14" s="178"/>
      <c r="U14" s="178"/>
      <c r="V14" s="178"/>
      <c r="W14" s="178"/>
      <c r="X14" s="106"/>
      <c r="Y14" s="178" t="s">
        <v>84</v>
      </c>
      <c r="Z14" s="178"/>
      <c r="AA14" s="178"/>
      <c r="AB14" s="178"/>
      <c r="AC14" s="178"/>
      <c r="AD14" s="107"/>
      <c r="AE14" s="178" t="s">
        <v>85</v>
      </c>
      <c r="AF14" s="178"/>
      <c r="AG14" s="178"/>
      <c r="AH14" s="178"/>
      <c r="AI14" s="178"/>
      <c r="AJ14" s="107"/>
      <c r="AK14" s="178" t="s">
        <v>86</v>
      </c>
      <c r="AL14" s="178"/>
      <c r="AM14" s="178"/>
      <c r="AN14" s="107"/>
      <c r="AO14" s="178" t="s">
        <v>87</v>
      </c>
      <c r="AP14" s="178"/>
      <c r="AQ14" s="178"/>
      <c r="AR14" s="107"/>
      <c r="AS14" s="178" t="s">
        <v>15</v>
      </c>
      <c r="AT14" s="178"/>
      <c r="AU14" s="107"/>
      <c r="AV14" s="109" t="s">
        <v>16</v>
      </c>
      <c r="AW14" s="106"/>
    </row>
    <row r="15" spans="1:49" ht="24" x14ac:dyDescent="0.25">
      <c r="A15" s="180" t="s">
        <v>88</v>
      </c>
      <c r="B15" s="180"/>
      <c r="C15" s="181"/>
      <c r="D15" s="180"/>
      <c r="E15" s="181"/>
      <c r="F15" s="180"/>
      <c r="G15" s="181"/>
      <c r="H15" s="181"/>
      <c r="I15" s="181"/>
      <c r="J15" s="180"/>
      <c r="K15" s="181"/>
      <c r="L15" s="181"/>
      <c r="M15" s="181"/>
      <c r="N15" s="180"/>
      <c r="O15" s="181"/>
      <c r="P15" s="181"/>
      <c r="Q15" s="181"/>
      <c r="R15" s="180"/>
      <c r="S15" s="181"/>
      <c r="T15" s="181"/>
      <c r="U15" s="181"/>
      <c r="V15" s="181"/>
      <c r="W15" s="181"/>
      <c r="X15" s="180"/>
      <c r="Y15" s="181"/>
      <c r="Z15" s="181"/>
      <c r="AA15" s="181"/>
      <c r="AB15" s="181"/>
      <c r="AC15" s="181"/>
      <c r="AD15" s="180"/>
      <c r="AE15" s="181"/>
      <c r="AF15" s="181"/>
      <c r="AG15" s="181"/>
      <c r="AH15" s="181"/>
      <c r="AI15" s="181"/>
      <c r="AJ15" s="180"/>
      <c r="AK15" s="181"/>
      <c r="AL15" s="181"/>
      <c r="AM15" s="181"/>
      <c r="AN15" s="180"/>
      <c r="AO15" s="181"/>
      <c r="AP15" s="181"/>
      <c r="AQ15" s="181"/>
      <c r="AR15" s="180"/>
      <c r="AS15" s="181"/>
      <c r="AT15" s="181"/>
      <c r="AU15" s="180"/>
      <c r="AV15" s="181"/>
      <c r="AW15" s="180"/>
    </row>
    <row r="16" spans="1:49" ht="21" x14ac:dyDescent="0.25">
      <c r="A16" s="106"/>
      <c r="B16" s="106"/>
      <c r="C16" s="182" t="str">
        <f>I9</f>
        <v>1404/06/31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06"/>
      <c r="O16" s="182" t="s">
        <v>229</v>
      </c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78" t="s">
        <v>15</v>
      </c>
      <c r="H17" s="178"/>
      <c r="I17" s="178"/>
      <c r="J17" s="107"/>
      <c r="K17" s="178" t="s">
        <v>16</v>
      </c>
      <c r="L17" s="178"/>
      <c r="M17" s="178"/>
      <c r="N17" s="106"/>
      <c r="O17" s="178" t="s">
        <v>85</v>
      </c>
      <c r="P17" s="178"/>
      <c r="Q17" s="178"/>
      <c r="R17" s="178"/>
      <c r="S17" s="178"/>
      <c r="T17" s="107"/>
      <c r="U17" s="178" t="s">
        <v>87</v>
      </c>
      <c r="V17" s="178"/>
      <c r="W17" s="178"/>
      <c r="X17" s="178"/>
      <c r="Y17" s="178"/>
      <c r="Z17" s="107"/>
      <c r="AA17" s="178" t="s">
        <v>15</v>
      </c>
      <c r="AB17" s="178"/>
      <c r="AC17" s="178"/>
      <c r="AD17" s="178"/>
      <c r="AE17" s="178"/>
      <c r="AF17" s="107"/>
      <c r="AG17" s="178" t="s">
        <v>16</v>
      </c>
      <c r="AH17" s="178"/>
      <c r="AI17" s="178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179">
        <v>3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T14" sqref="T14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83" t="s">
        <v>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6" ht="25.5" x14ac:dyDescent="0.25">
      <c r="A2" s="183" t="s">
        <v>79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26" ht="25.5" x14ac:dyDescent="0.25">
      <c r="A3" s="183" t="s">
        <v>228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203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82"/>
      <c r="F6" s="182"/>
      <c r="G6" s="182"/>
      <c r="H6" s="182"/>
      <c r="I6" s="106"/>
      <c r="J6" s="182" t="s">
        <v>3</v>
      </c>
      <c r="K6" s="182"/>
      <c r="L6" s="182"/>
      <c r="M6" s="182"/>
      <c r="N6" s="182"/>
      <c r="O6" s="182"/>
      <c r="P6" s="182"/>
      <c r="Q6" s="106"/>
      <c r="R6" s="182" t="s">
        <v>229</v>
      </c>
      <c r="S6" s="182"/>
      <c r="T6" s="182"/>
      <c r="U6" s="182"/>
      <c r="V6" s="182"/>
      <c r="W6" s="182"/>
      <c r="X6" s="182"/>
      <c r="Y6" s="182"/>
      <c r="Z6" s="182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78" t="s">
        <v>90</v>
      </c>
      <c r="K7" s="178"/>
      <c r="L7" s="178"/>
      <c r="M7" s="107"/>
      <c r="N7" s="178" t="s">
        <v>91</v>
      </c>
      <c r="O7" s="178"/>
      <c r="P7" s="178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82" t="s">
        <v>92</v>
      </c>
      <c r="B8" s="182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226</v>
      </c>
      <c r="C9" s="57"/>
      <c r="D9" s="57">
        <v>158060</v>
      </c>
      <c r="E9" s="57"/>
      <c r="F9" s="57">
        <v>2038240264</v>
      </c>
      <c r="G9" s="57"/>
      <c r="H9" s="57">
        <v>1637135789.8875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12674</v>
      </c>
      <c r="U9" s="57"/>
      <c r="V9" s="57">
        <v>2038240264</v>
      </c>
      <c r="W9" s="57"/>
      <c r="X9" s="57">
        <v>2000873577.7275</v>
      </c>
      <c r="Y9" s="106"/>
      <c r="Z9" s="147">
        <f>X9/'سرمایه گذاری ها'!$O$17</f>
        <v>1.2967482724605194E-2</v>
      </c>
    </row>
    <row r="10" spans="1:26" ht="21.75" thickBot="1" x14ac:dyDescent="0.6">
      <c r="A10" s="187" t="s">
        <v>64</v>
      </c>
      <c r="B10" s="187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1637135789.8875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2000873577.7275</v>
      </c>
      <c r="Y10" s="127"/>
      <c r="Z10" s="150">
        <f>SUM(Z9:Z9)</f>
        <v>1.2967482724605194E-2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186">
        <v>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7"/>
  <sheetViews>
    <sheetView rightToLeft="1" view="pageBreakPreview" zoomScale="70" zoomScaleNormal="70" zoomScaleSheetLayoutView="70" workbookViewId="0">
      <selection activeCell="AL19" sqref="AL19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3" t="s">
        <v>74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</row>
    <row r="3" spans="2:38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</row>
    <row r="4" spans="2:38" ht="39" x14ac:dyDescent="0.6">
      <c r="B4" s="193" t="s">
        <v>228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1" t="s">
        <v>149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1" t="s">
        <v>18</v>
      </c>
      <c r="C10" s="161" t="s">
        <v>18</v>
      </c>
      <c r="D10" s="161" t="s">
        <v>18</v>
      </c>
      <c r="E10" s="161" t="s">
        <v>18</v>
      </c>
      <c r="F10" s="161" t="s">
        <v>18</v>
      </c>
      <c r="G10" s="161" t="s">
        <v>18</v>
      </c>
      <c r="H10" s="161" t="s">
        <v>18</v>
      </c>
      <c r="I10" s="161" t="s">
        <v>18</v>
      </c>
      <c r="J10" s="161" t="s">
        <v>18</v>
      </c>
      <c r="K10" s="161" t="s">
        <v>18</v>
      </c>
      <c r="L10" s="161"/>
      <c r="M10" s="161"/>
      <c r="N10" s="161" t="s">
        <v>18</v>
      </c>
      <c r="P10" s="161" t="s">
        <v>227</v>
      </c>
      <c r="Q10" s="161" t="s">
        <v>2</v>
      </c>
      <c r="R10" s="161" t="s">
        <v>2</v>
      </c>
      <c r="S10" s="161" t="s">
        <v>2</v>
      </c>
      <c r="T10" s="161" t="s">
        <v>2</v>
      </c>
      <c r="V10" s="194" t="s">
        <v>3</v>
      </c>
      <c r="W10" s="161" t="s">
        <v>3</v>
      </c>
      <c r="X10" s="161" t="s">
        <v>3</v>
      </c>
      <c r="Y10" s="161" t="s">
        <v>3</v>
      </c>
      <c r="Z10" s="161" t="s">
        <v>3</v>
      </c>
      <c r="AA10" s="161" t="s">
        <v>3</v>
      </c>
      <c r="AB10" s="161" t="s">
        <v>3</v>
      </c>
      <c r="AD10" s="161" t="s">
        <v>229</v>
      </c>
      <c r="AE10" s="161" t="s">
        <v>4</v>
      </c>
      <c r="AF10" s="161" t="s">
        <v>4</v>
      </c>
      <c r="AG10" s="161" t="s">
        <v>4</v>
      </c>
      <c r="AH10" s="161" t="s">
        <v>4</v>
      </c>
      <c r="AI10" s="161" t="s">
        <v>4</v>
      </c>
      <c r="AJ10" s="161" t="s">
        <v>4</v>
      </c>
      <c r="AK10" s="161" t="s">
        <v>4</v>
      </c>
      <c r="AL10" s="161" t="s">
        <v>4</v>
      </c>
    </row>
    <row r="11" spans="2:38" s="13" customFormat="1" ht="45.75" customHeight="1" x14ac:dyDescent="0.6">
      <c r="B11" s="164" t="s">
        <v>19</v>
      </c>
      <c r="C11" s="15"/>
      <c r="D11" s="164" t="s">
        <v>20</v>
      </c>
      <c r="E11" s="15"/>
      <c r="F11" s="164" t="s">
        <v>21</v>
      </c>
      <c r="G11" s="15"/>
      <c r="H11" s="164" t="s">
        <v>22</v>
      </c>
      <c r="I11" s="15"/>
      <c r="J11" s="164" t="s">
        <v>69</v>
      </c>
      <c r="K11" s="15"/>
      <c r="L11" s="164" t="s">
        <v>24</v>
      </c>
      <c r="M11" s="101"/>
      <c r="N11" s="164" t="s">
        <v>17</v>
      </c>
      <c r="P11" s="164" t="s">
        <v>5</v>
      </c>
      <c r="Q11" s="15"/>
      <c r="R11" s="164" t="s">
        <v>6</v>
      </c>
      <c r="S11" s="15"/>
      <c r="T11" s="164" t="s">
        <v>7</v>
      </c>
      <c r="V11" s="190" t="s">
        <v>8</v>
      </c>
      <c r="W11" s="164" t="s">
        <v>8</v>
      </c>
      <c r="X11" s="164" t="s">
        <v>8</v>
      </c>
      <c r="Z11" s="164" t="s">
        <v>9</v>
      </c>
      <c r="AA11" s="164" t="s">
        <v>9</v>
      </c>
      <c r="AB11" s="164" t="s">
        <v>9</v>
      </c>
      <c r="AD11" s="164" t="s">
        <v>5</v>
      </c>
      <c r="AE11" s="15"/>
      <c r="AF11" s="164" t="s">
        <v>25</v>
      </c>
      <c r="AG11" s="15"/>
      <c r="AH11" s="164" t="s">
        <v>6</v>
      </c>
      <c r="AI11" s="15"/>
      <c r="AJ11" s="164" t="s">
        <v>7</v>
      </c>
      <c r="AK11" s="15"/>
      <c r="AL11" s="164" t="s">
        <v>11</v>
      </c>
    </row>
    <row r="12" spans="2:38" s="13" customFormat="1" ht="45.75" customHeight="1" x14ac:dyDescent="0.6">
      <c r="B12" s="165" t="s">
        <v>19</v>
      </c>
      <c r="C12" s="16"/>
      <c r="D12" s="165" t="s">
        <v>20</v>
      </c>
      <c r="E12" s="16"/>
      <c r="F12" s="165" t="s">
        <v>21</v>
      </c>
      <c r="G12" s="16"/>
      <c r="H12" s="165" t="s">
        <v>22</v>
      </c>
      <c r="I12" s="16"/>
      <c r="J12" s="165" t="s">
        <v>23</v>
      </c>
      <c r="K12" s="16"/>
      <c r="L12" s="165"/>
      <c r="M12" s="102"/>
      <c r="N12" s="165" t="s">
        <v>17</v>
      </c>
      <c r="P12" s="165" t="s">
        <v>5</v>
      </c>
      <c r="Q12" s="16"/>
      <c r="R12" s="165" t="s">
        <v>6</v>
      </c>
      <c r="S12" s="16"/>
      <c r="T12" s="165" t="s">
        <v>7</v>
      </c>
      <c r="V12" s="189" t="s">
        <v>5</v>
      </c>
      <c r="W12" s="16"/>
      <c r="X12" s="165" t="s">
        <v>6</v>
      </c>
      <c r="Z12" s="165" t="s">
        <v>5</v>
      </c>
      <c r="AA12" s="16"/>
      <c r="AB12" s="165" t="s">
        <v>12</v>
      </c>
      <c r="AD12" s="165" t="s">
        <v>5</v>
      </c>
      <c r="AE12" s="16"/>
      <c r="AF12" s="165" t="s">
        <v>25</v>
      </c>
      <c r="AG12" s="16"/>
      <c r="AH12" s="165" t="s">
        <v>6</v>
      </c>
      <c r="AI12" s="16"/>
      <c r="AJ12" s="165"/>
      <c r="AK12" s="16"/>
      <c r="AL12" s="165" t="s">
        <v>11</v>
      </c>
    </row>
    <row r="13" spans="2:38" ht="21.75" x14ac:dyDescent="0.6">
      <c r="B13" s="3" t="s">
        <v>172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173</v>
      </c>
      <c r="K13" s="65"/>
      <c r="L13" s="65">
        <v>0</v>
      </c>
      <c r="M13" s="65"/>
      <c r="N13" s="65">
        <v>0</v>
      </c>
      <c r="O13" s="65"/>
      <c r="P13" s="65">
        <v>24198</v>
      </c>
      <c r="Q13" s="93"/>
      <c r="R13" s="65">
        <v>14101084237</v>
      </c>
      <c r="S13" s="65"/>
      <c r="T13" s="65">
        <v>16816739233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24198</v>
      </c>
      <c r="AE13" s="65"/>
      <c r="AF13" s="65">
        <v>713900</v>
      </c>
      <c r="AG13" s="65"/>
      <c r="AH13" s="65">
        <v>14101084237</v>
      </c>
      <c r="AI13" s="93"/>
      <c r="AJ13" s="65">
        <v>17271821114</v>
      </c>
      <c r="AK13" s="93"/>
      <c r="AL13" s="94">
        <f>AJ13/'سرمایه گذاری ها'!$O$17</f>
        <v>0.11193712806815279</v>
      </c>
    </row>
    <row r="14" spans="2:38" ht="21.75" x14ac:dyDescent="0.6">
      <c r="B14" s="3" t="s">
        <v>150</v>
      </c>
      <c r="C14" s="12"/>
      <c r="D14" s="98" t="s">
        <v>73</v>
      </c>
      <c r="E14" s="98"/>
      <c r="F14" s="98" t="s">
        <v>73</v>
      </c>
      <c r="G14" s="98"/>
      <c r="H14" s="65" t="s">
        <v>151</v>
      </c>
      <c r="I14" s="65"/>
      <c r="J14" s="65" t="s">
        <v>152</v>
      </c>
      <c r="K14" s="65"/>
      <c r="L14" s="65">
        <v>0</v>
      </c>
      <c r="M14" s="65"/>
      <c r="N14" s="65">
        <v>0</v>
      </c>
      <c r="O14" s="65"/>
      <c r="P14" s="65">
        <v>24675</v>
      </c>
      <c r="Q14" s="93"/>
      <c r="R14" s="65">
        <v>12914410721</v>
      </c>
      <c r="S14" s="65"/>
      <c r="T14" s="65">
        <v>16370128626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24675</v>
      </c>
      <c r="AE14" s="65"/>
      <c r="AF14" s="65">
        <v>679480</v>
      </c>
      <c r="AG14" s="65"/>
      <c r="AH14" s="65">
        <v>12914410721</v>
      </c>
      <c r="AI14" s="93"/>
      <c r="AJ14" s="65">
        <v>16763130131</v>
      </c>
      <c r="AK14" s="93"/>
      <c r="AL14" s="94">
        <f>AJ14/'سرمایه گذاری ها'!$O$17</f>
        <v>0.10864034729817187</v>
      </c>
    </row>
    <row r="15" spans="2:38" ht="21.75" x14ac:dyDescent="0.6">
      <c r="B15" s="3" t="s">
        <v>156</v>
      </c>
      <c r="C15" s="12"/>
      <c r="D15" s="98" t="s">
        <v>73</v>
      </c>
      <c r="E15" s="98"/>
      <c r="F15" s="98" t="s">
        <v>73</v>
      </c>
      <c r="G15" s="98"/>
      <c r="H15" s="65" t="s">
        <v>157</v>
      </c>
      <c r="I15" s="65"/>
      <c r="J15" s="65" t="s">
        <v>158</v>
      </c>
      <c r="K15" s="65"/>
      <c r="L15" s="65">
        <v>0</v>
      </c>
      <c r="M15" s="65"/>
      <c r="N15" s="65">
        <v>0</v>
      </c>
      <c r="O15" s="65"/>
      <c r="P15" s="65">
        <v>21607</v>
      </c>
      <c r="Q15" s="93"/>
      <c r="R15" s="65">
        <v>12394867183</v>
      </c>
      <c r="S15" s="65"/>
      <c r="T15" s="65">
        <v>14916065193</v>
      </c>
      <c r="U15" s="65"/>
      <c r="V15" s="65">
        <v>0</v>
      </c>
      <c r="W15" s="65"/>
      <c r="X15" s="65">
        <v>0</v>
      </c>
      <c r="Y15" s="65"/>
      <c r="Z15" s="65">
        <v>618</v>
      </c>
      <c r="AA15" s="65"/>
      <c r="AB15" s="65">
        <v>428814265</v>
      </c>
      <c r="AC15" s="93"/>
      <c r="AD15" s="65">
        <v>20989</v>
      </c>
      <c r="AE15" s="65"/>
      <c r="AF15" s="65">
        <v>707880</v>
      </c>
      <c r="AG15" s="65"/>
      <c r="AH15" s="65">
        <v>12040351150</v>
      </c>
      <c r="AI15" s="93"/>
      <c r="AJ15" s="65">
        <v>14855000363</v>
      </c>
      <c r="AK15" s="93"/>
      <c r="AL15" s="94">
        <f>AJ15/'سرمایه گذاری ها'!$O$17</f>
        <v>9.6273928910585588E-2</v>
      </c>
    </row>
    <row r="16" spans="2:38" ht="21.75" x14ac:dyDescent="0.6">
      <c r="B16" s="3" t="s">
        <v>153</v>
      </c>
      <c r="C16" s="12"/>
      <c r="D16" s="98" t="s">
        <v>73</v>
      </c>
      <c r="E16" s="98"/>
      <c r="F16" s="98" t="s">
        <v>73</v>
      </c>
      <c r="G16" s="98"/>
      <c r="H16" s="65" t="s">
        <v>154</v>
      </c>
      <c r="I16" s="65"/>
      <c r="J16" s="65" t="s">
        <v>155</v>
      </c>
      <c r="K16" s="65"/>
      <c r="L16" s="65">
        <v>0</v>
      </c>
      <c r="M16" s="65"/>
      <c r="N16" s="65">
        <v>0</v>
      </c>
      <c r="O16" s="65"/>
      <c r="P16" s="65">
        <v>19237</v>
      </c>
      <c r="Q16" s="93"/>
      <c r="R16" s="65">
        <v>10664541102</v>
      </c>
      <c r="S16" s="65"/>
      <c r="T16" s="65">
        <v>13998150975</v>
      </c>
      <c r="U16" s="65"/>
      <c r="V16" s="65">
        <v>0</v>
      </c>
      <c r="W16" s="65"/>
      <c r="X16" s="65">
        <v>0</v>
      </c>
      <c r="Y16" s="65"/>
      <c r="Z16" s="65">
        <v>272</v>
      </c>
      <c r="AA16" s="65"/>
      <c r="AB16" s="65">
        <v>198526534</v>
      </c>
      <c r="AC16" s="93"/>
      <c r="AD16" s="65">
        <v>18965</v>
      </c>
      <c r="AE16" s="65"/>
      <c r="AF16" s="65">
        <v>746820</v>
      </c>
      <c r="AG16" s="65"/>
      <c r="AH16" s="65">
        <v>10513750689</v>
      </c>
      <c r="AI16" s="93"/>
      <c r="AJ16" s="65">
        <v>14160874176</v>
      </c>
      <c r="AK16" s="93"/>
      <c r="AL16" s="94">
        <f>AJ16/'سرمایه گذاری ها'!$O$17</f>
        <v>9.1775359166443346E-2</v>
      </c>
    </row>
    <row r="17" spans="1:81" ht="21.75" x14ac:dyDescent="0.6">
      <c r="B17" s="3" t="s">
        <v>198</v>
      </c>
      <c r="C17" s="12"/>
      <c r="D17" s="98" t="s">
        <v>73</v>
      </c>
      <c r="E17" s="98"/>
      <c r="F17" s="98" t="s">
        <v>73</v>
      </c>
      <c r="G17" s="98"/>
      <c r="H17" s="65" t="s">
        <v>160</v>
      </c>
      <c r="I17" s="65"/>
      <c r="J17" s="65" t="s">
        <v>204</v>
      </c>
      <c r="K17" s="65"/>
      <c r="L17" s="65">
        <v>0</v>
      </c>
      <c r="M17" s="65"/>
      <c r="N17" s="65">
        <v>0</v>
      </c>
      <c r="O17" s="65"/>
      <c r="P17" s="65">
        <v>14705</v>
      </c>
      <c r="Q17" s="93"/>
      <c r="R17" s="65">
        <v>12673978803</v>
      </c>
      <c r="S17" s="65"/>
      <c r="T17" s="65">
        <v>13798435180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14705</v>
      </c>
      <c r="AE17" s="65"/>
      <c r="AF17" s="65">
        <v>962250</v>
      </c>
      <c r="AG17" s="65"/>
      <c r="AH17" s="65">
        <v>12673978803</v>
      </c>
      <c r="AI17" s="93"/>
      <c r="AJ17" s="65">
        <v>14147321583</v>
      </c>
      <c r="AK17" s="93"/>
      <c r="AL17" s="94">
        <f>AJ17/'سرمایه گذاری ها'!$O$17</f>
        <v>9.1687526023181642E-2</v>
      </c>
    </row>
    <row r="18" spans="1:81" ht="21.75" x14ac:dyDescent="0.6">
      <c r="B18" s="3" t="s">
        <v>162</v>
      </c>
      <c r="C18" s="12"/>
      <c r="D18" s="98" t="s">
        <v>73</v>
      </c>
      <c r="E18" s="98"/>
      <c r="F18" s="98" t="s">
        <v>73</v>
      </c>
      <c r="G18" s="98"/>
      <c r="H18" s="65" t="s">
        <v>154</v>
      </c>
      <c r="I18" s="65"/>
      <c r="J18" s="65" t="s">
        <v>163</v>
      </c>
      <c r="K18" s="65"/>
      <c r="L18" s="65">
        <v>0</v>
      </c>
      <c r="M18" s="65"/>
      <c r="N18" s="65">
        <v>0</v>
      </c>
      <c r="O18" s="65"/>
      <c r="P18" s="65">
        <v>20637</v>
      </c>
      <c r="Q18" s="93"/>
      <c r="R18" s="65">
        <v>11423978103</v>
      </c>
      <c r="S18" s="65"/>
      <c r="T18" s="65">
        <v>13933227504</v>
      </c>
      <c r="U18" s="65"/>
      <c r="V18" s="65">
        <v>0</v>
      </c>
      <c r="W18" s="65"/>
      <c r="X18" s="65">
        <v>0</v>
      </c>
      <c r="Y18" s="65"/>
      <c r="Z18" s="65">
        <v>7173</v>
      </c>
      <c r="AA18" s="65"/>
      <c r="AB18" s="65">
        <v>4840238457</v>
      </c>
      <c r="AC18" s="93"/>
      <c r="AD18" s="65">
        <v>13464</v>
      </c>
      <c r="AE18" s="65"/>
      <c r="AF18" s="65">
        <v>691410</v>
      </c>
      <c r="AG18" s="65"/>
      <c r="AH18" s="65">
        <v>7453236478</v>
      </c>
      <c r="AI18" s="93"/>
      <c r="AJ18" s="65">
        <v>9307456957</v>
      </c>
      <c r="AK18" s="93"/>
      <c r="AL18" s="94">
        <f>AJ18/'سرمایه گذاری ها'!$O$17</f>
        <v>6.0320796197920176E-2</v>
      </c>
    </row>
    <row r="19" spans="1:81" ht="21.75" x14ac:dyDescent="0.6">
      <c r="B19" s="3" t="s">
        <v>159</v>
      </c>
      <c r="C19" s="12"/>
      <c r="D19" s="98" t="s">
        <v>73</v>
      </c>
      <c r="E19" s="98"/>
      <c r="F19" s="98" t="s">
        <v>73</v>
      </c>
      <c r="G19" s="98"/>
      <c r="H19" s="65" t="s">
        <v>160</v>
      </c>
      <c r="I19" s="65"/>
      <c r="J19" s="65" t="s">
        <v>161</v>
      </c>
      <c r="K19" s="65"/>
      <c r="L19" s="65">
        <v>0</v>
      </c>
      <c r="M19" s="65"/>
      <c r="N19" s="65">
        <v>0</v>
      </c>
      <c r="O19" s="65"/>
      <c r="P19" s="65">
        <v>9190</v>
      </c>
      <c r="Q19" s="93"/>
      <c r="R19" s="65">
        <v>6514062055</v>
      </c>
      <c r="S19" s="65"/>
      <c r="T19" s="65">
        <v>8431674981</v>
      </c>
      <c r="U19" s="65"/>
      <c r="V19" s="65">
        <v>0</v>
      </c>
      <c r="W19" s="65"/>
      <c r="X19" s="65">
        <v>0</v>
      </c>
      <c r="Y19" s="65"/>
      <c r="Z19" s="65">
        <v>0</v>
      </c>
      <c r="AA19" s="65"/>
      <c r="AB19" s="65">
        <v>0</v>
      </c>
      <c r="AC19" s="93"/>
      <c r="AD19" s="65">
        <v>9190</v>
      </c>
      <c r="AE19" s="65"/>
      <c r="AF19" s="65">
        <v>948770</v>
      </c>
      <c r="AG19" s="65"/>
      <c r="AH19" s="65">
        <v>6514062055</v>
      </c>
      <c r="AI19" s="93"/>
      <c r="AJ19" s="65">
        <v>8717615945</v>
      </c>
      <c r="AK19" s="93"/>
      <c r="AL19" s="94">
        <f>AJ19/'سرمایه گذاری ها'!$O$17</f>
        <v>5.649808934701521E-2</v>
      </c>
    </row>
    <row r="20" spans="1:81" ht="21.75" x14ac:dyDescent="0.6">
      <c r="B20" s="3" t="s">
        <v>174</v>
      </c>
      <c r="C20" s="12"/>
      <c r="D20" s="98" t="s">
        <v>73</v>
      </c>
      <c r="E20" s="98"/>
      <c r="F20" s="98" t="s">
        <v>73</v>
      </c>
      <c r="G20" s="98"/>
      <c r="H20" s="65" t="s">
        <v>157</v>
      </c>
      <c r="I20" s="65"/>
      <c r="J20" s="65" t="s">
        <v>175</v>
      </c>
      <c r="K20" s="65"/>
      <c r="L20" s="65">
        <v>0</v>
      </c>
      <c r="M20" s="65"/>
      <c r="N20" s="65">
        <v>0</v>
      </c>
      <c r="O20" s="65"/>
      <c r="P20" s="65">
        <v>2957</v>
      </c>
      <c r="Q20" s="93"/>
      <c r="R20" s="65">
        <v>2013156123</v>
      </c>
      <c r="S20" s="65"/>
      <c r="T20" s="65">
        <v>2374306708</v>
      </c>
      <c r="U20" s="65"/>
      <c r="V20" s="65">
        <v>0</v>
      </c>
      <c r="W20" s="65"/>
      <c r="X20" s="65">
        <v>0</v>
      </c>
      <c r="Y20" s="65"/>
      <c r="Z20" s="65">
        <v>0</v>
      </c>
      <c r="AA20" s="65"/>
      <c r="AB20" s="65">
        <v>0</v>
      </c>
      <c r="AC20" s="93"/>
      <c r="AD20" s="65">
        <v>2957</v>
      </c>
      <c r="AE20" s="65"/>
      <c r="AF20" s="65">
        <v>821900</v>
      </c>
      <c r="AG20" s="65"/>
      <c r="AH20" s="65">
        <v>2013156123</v>
      </c>
      <c r="AI20" s="93"/>
      <c r="AJ20" s="65">
        <v>2429917797</v>
      </c>
      <c r="AK20" s="93"/>
      <c r="AL20" s="94">
        <f>AJ20/'سرمایه گذاری ها'!$O$17</f>
        <v>1.5748079941460231E-2</v>
      </c>
    </row>
    <row r="21" spans="1:81" ht="21.75" x14ac:dyDescent="0.6">
      <c r="B21" s="3" t="s">
        <v>166</v>
      </c>
      <c r="C21" s="12"/>
      <c r="D21" s="98" t="s">
        <v>73</v>
      </c>
      <c r="E21" s="98"/>
      <c r="F21" s="98" t="s">
        <v>73</v>
      </c>
      <c r="G21" s="98"/>
      <c r="H21" s="65" t="s">
        <v>164</v>
      </c>
      <c r="I21" s="65"/>
      <c r="J21" s="65" t="s">
        <v>167</v>
      </c>
      <c r="K21" s="65"/>
      <c r="L21" s="65">
        <v>0</v>
      </c>
      <c r="M21" s="65"/>
      <c r="N21" s="65">
        <v>0</v>
      </c>
      <c r="O21" s="65"/>
      <c r="P21" s="65">
        <v>1300</v>
      </c>
      <c r="Q21" s="93"/>
      <c r="R21" s="65">
        <v>903551469</v>
      </c>
      <c r="S21" s="65"/>
      <c r="T21" s="65">
        <v>1137839729</v>
      </c>
      <c r="U21" s="65"/>
      <c r="V21" s="65">
        <v>0</v>
      </c>
      <c r="W21" s="65"/>
      <c r="X21" s="65">
        <v>0</v>
      </c>
      <c r="Y21" s="65"/>
      <c r="Z21" s="65">
        <v>1300</v>
      </c>
      <c r="AA21" s="65"/>
      <c r="AB21" s="65">
        <v>1143857641</v>
      </c>
      <c r="AC21" s="93"/>
      <c r="AD21" s="65">
        <v>0</v>
      </c>
      <c r="AE21" s="65"/>
      <c r="AF21" s="65">
        <v>0</v>
      </c>
      <c r="AG21" s="65"/>
      <c r="AH21" s="65">
        <v>0</v>
      </c>
      <c r="AI21" s="93"/>
      <c r="AJ21" s="65">
        <v>0</v>
      </c>
      <c r="AK21" s="93"/>
      <c r="AL21" s="94">
        <f>AJ21/'سرمایه گذاری ها'!$O$17</f>
        <v>0</v>
      </c>
    </row>
    <row r="22" spans="1:81" ht="21.75" x14ac:dyDescent="0.6">
      <c r="B22" s="3" t="s">
        <v>200</v>
      </c>
      <c r="C22" s="12"/>
      <c r="D22" s="98" t="s">
        <v>73</v>
      </c>
      <c r="E22" s="98"/>
      <c r="F22" s="98" t="s">
        <v>73</v>
      </c>
      <c r="G22" s="98"/>
      <c r="H22" s="65" t="s">
        <v>201</v>
      </c>
      <c r="I22" s="65"/>
      <c r="J22" s="65" t="s">
        <v>205</v>
      </c>
      <c r="K22" s="65"/>
      <c r="L22" s="65">
        <v>0</v>
      </c>
      <c r="M22" s="65"/>
      <c r="N22" s="65">
        <v>0</v>
      </c>
      <c r="O22" s="65"/>
      <c r="P22" s="65">
        <v>5106</v>
      </c>
      <c r="Q22" s="93"/>
      <c r="R22" s="65">
        <v>4610327925</v>
      </c>
      <c r="S22" s="65"/>
      <c r="T22" s="65">
        <v>5047182992</v>
      </c>
      <c r="U22" s="65"/>
      <c r="V22" s="65">
        <v>0</v>
      </c>
      <c r="W22" s="65"/>
      <c r="X22" s="65">
        <v>0</v>
      </c>
      <c r="Y22" s="65"/>
      <c r="Z22" s="65">
        <v>5106</v>
      </c>
      <c r="AA22" s="65"/>
      <c r="AB22" s="65">
        <v>5106000000</v>
      </c>
      <c r="AC22" s="93"/>
      <c r="AD22" s="65">
        <v>0</v>
      </c>
      <c r="AE22" s="65"/>
      <c r="AF22" s="65">
        <v>0</v>
      </c>
      <c r="AG22" s="65"/>
      <c r="AH22" s="65">
        <v>0</v>
      </c>
      <c r="AI22" s="93"/>
      <c r="AJ22" s="65">
        <v>0</v>
      </c>
      <c r="AK22" s="93"/>
      <c r="AL22" s="94">
        <f>AJ22/'سرمایه گذاری ها'!$O$17</f>
        <v>0</v>
      </c>
    </row>
    <row r="23" spans="1:81" ht="27" thickBot="1" x14ac:dyDescent="0.65">
      <c r="B23" s="192" t="s">
        <v>64</v>
      </c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2"/>
      <c r="P23" s="46">
        <f>SUM(P13:P22)</f>
        <v>143612</v>
      </c>
      <c r="Q23" s="19"/>
      <c r="R23" s="46">
        <f>SUM(R13:R22)</f>
        <v>88213957721</v>
      </c>
      <c r="S23" s="19"/>
      <c r="T23" s="46">
        <f>SUM(T13:T22)</f>
        <v>106823751121</v>
      </c>
      <c r="U23" s="19"/>
      <c r="V23" s="46">
        <f>SUM(V13:V22)</f>
        <v>0</v>
      </c>
      <c r="W23" s="19"/>
      <c r="X23" s="46">
        <f>SUM(X13:X22)</f>
        <v>0</v>
      </c>
      <c r="Y23" s="19"/>
      <c r="Z23" s="46">
        <f>SUM(Z13:Z22)</f>
        <v>14469</v>
      </c>
      <c r="AA23" s="19"/>
      <c r="AB23" s="46">
        <f>SUM(AB13:AB22)</f>
        <v>11717436897</v>
      </c>
      <c r="AC23" s="19"/>
      <c r="AD23" s="46">
        <f>SUM(AD13:AD22)</f>
        <v>129143</v>
      </c>
      <c r="AE23" s="47"/>
      <c r="AF23" s="46"/>
      <c r="AG23" s="19"/>
      <c r="AH23" s="46">
        <f>SUM(AH13:AH22)</f>
        <v>78224030256</v>
      </c>
      <c r="AI23" s="19"/>
      <c r="AJ23" s="46">
        <f>SUM(AJ13:AJ22)</f>
        <v>97653138066</v>
      </c>
      <c r="AK23" s="19"/>
      <c r="AL23" s="55">
        <f>SUM(AL13:AL22)</f>
        <v>0.63288125495293091</v>
      </c>
    </row>
    <row r="24" spans="1:81" ht="21" customHeight="1" thickTop="1" x14ac:dyDescent="0.6">
      <c r="V24"/>
      <c r="W24"/>
    </row>
    <row r="25" spans="1:81" x14ac:dyDescent="0.6">
      <c r="V25"/>
      <c r="W25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customHeight="1" x14ac:dyDescent="0.6">
      <c r="A30" s="188">
        <v>5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x14ac:dyDescent="0.6">
      <c r="V37"/>
      <c r="W37"/>
    </row>
  </sheetData>
  <sortState xmlns:xlrd2="http://schemas.microsoft.com/office/spreadsheetml/2017/richdata2" ref="B13:AJ22">
    <sortCondition descending="1" ref="AJ13:AJ22"/>
  </sortState>
  <mergeCells count="31">
    <mergeCell ref="B8:R8"/>
    <mergeCell ref="B23:N2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30:AN30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70" zoomScaleNormal="70" zoomScaleSheetLayoutView="7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195" t="s">
        <v>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2:28" ht="35.25" x14ac:dyDescent="0.6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2:28" ht="35.25" x14ac:dyDescent="0.6">
      <c r="B4" s="195" t="s">
        <v>228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2:28" ht="138.75" customHeight="1" x14ac:dyDescent="0.6"/>
    <row r="6" spans="2:28" s="2" customFormat="1" ht="30" x14ac:dyDescent="0.55000000000000004">
      <c r="B6" s="11" t="s">
        <v>206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198" t="s">
        <v>68</v>
      </c>
      <c r="D8" s="161" t="s">
        <v>229</v>
      </c>
      <c r="E8" s="161" t="s">
        <v>4</v>
      </c>
      <c r="F8" s="161" t="s">
        <v>4</v>
      </c>
      <c r="G8" s="161" t="s">
        <v>4</v>
      </c>
      <c r="H8" s="161" t="s">
        <v>4</v>
      </c>
      <c r="I8" s="161" t="s">
        <v>4</v>
      </c>
      <c r="J8" s="161" t="s">
        <v>4</v>
      </c>
      <c r="K8" s="161" t="s">
        <v>4</v>
      </c>
      <c r="L8" s="161" t="s">
        <v>4</v>
      </c>
      <c r="M8" s="161" t="s">
        <v>4</v>
      </c>
      <c r="N8" s="161" t="s">
        <v>4</v>
      </c>
    </row>
    <row r="9" spans="2:28" ht="30" x14ac:dyDescent="0.6">
      <c r="B9" s="198" t="s">
        <v>1</v>
      </c>
      <c r="D9" s="197" t="s">
        <v>5</v>
      </c>
      <c r="E9" s="17"/>
      <c r="F9" s="197" t="s">
        <v>26</v>
      </c>
      <c r="G9" s="17"/>
      <c r="H9" s="197" t="s">
        <v>27</v>
      </c>
      <c r="I9" s="17"/>
      <c r="J9" s="197" t="s">
        <v>28</v>
      </c>
      <c r="K9" s="17"/>
      <c r="L9" s="196" t="s">
        <v>29</v>
      </c>
      <c r="M9" s="17"/>
      <c r="N9" s="197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60">
        <v>6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31"/>
  <sheetViews>
    <sheetView rightToLeft="1" view="pageBreakPreview" topLeftCell="A7" zoomScaleNormal="100" zoomScaleSheetLayoutView="100" workbookViewId="0">
      <selection activeCell="A18" sqref="A18:L18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1" t="s">
        <v>74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2:20" ht="30" x14ac:dyDescent="0.55000000000000004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20" ht="30" x14ac:dyDescent="0.55000000000000004">
      <c r="B4" s="161" t="s">
        <v>228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62" t="s">
        <v>32</v>
      </c>
      <c r="D8" s="163" t="s">
        <v>227</v>
      </c>
      <c r="F8" s="163" t="s">
        <v>3</v>
      </c>
      <c r="G8" s="163" t="s">
        <v>3</v>
      </c>
      <c r="H8" s="163" t="s">
        <v>3</v>
      </c>
      <c r="J8" s="163" t="s">
        <v>229</v>
      </c>
      <c r="K8" s="163" t="s">
        <v>4</v>
      </c>
      <c r="L8" s="163" t="s">
        <v>4</v>
      </c>
    </row>
    <row r="9" spans="2:20" s="4" customFormat="1" x14ac:dyDescent="0.55000000000000004">
      <c r="B9" s="201" t="s">
        <v>32</v>
      </c>
      <c r="D9" s="196" t="s">
        <v>33</v>
      </c>
      <c r="F9" s="196" t="s">
        <v>34</v>
      </c>
      <c r="G9" s="26"/>
      <c r="H9" s="196" t="s">
        <v>35</v>
      </c>
      <c r="J9" s="196" t="s">
        <v>33</v>
      </c>
      <c r="K9" s="26"/>
      <c r="L9" s="200" t="s">
        <v>31</v>
      </c>
    </row>
    <row r="10" spans="2:20" s="4" customFormat="1" x14ac:dyDescent="0.55000000000000004">
      <c r="B10" s="3" t="s">
        <v>181</v>
      </c>
      <c r="C10" s="89"/>
      <c r="D10" s="89">
        <v>18001454150</v>
      </c>
      <c r="E10" s="89">
        <v>0</v>
      </c>
      <c r="F10" s="89">
        <v>458633635</v>
      </c>
      <c r="G10" s="89">
        <v>0</v>
      </c>
      <c r="H10" s="89">
        <v>630000</v>
      </c>
      <c r="I10" s="89">
        <v>0</v>
      </c>
      <c r="J10" s="89">
        <v>18459457785</v>
      </c>
      <c r="K10" s="5"/>
      <c r="L10" s="29">
        <f>J10/'سرمایه گذاری ها'!$O$17</f>
        <v>0.11963409512580742</v>
      </c>
      <c r="N10"/>
    </row>
    <row r="11" spans="2:20" s="4" customFormat="1" x14ac:dyDescent="0.55000000000000004">
      <c r="B11" s="3" t="s">
        <v>182</v>
      </c>
      <c r="C11" s="89"/>
      <c r="D11" s="89">
        <v>18001434905</v>
      </c>
      <c r="E11" s="89">
        <v>0</v>
      </c>
      <c r="F11" s="89">
        <v>461694352</v>
      </c>
      <c r="G11" s="89">
        <v>0</v>
      </c>
      <c r="H11" s="89">
        <v>461571150</v>
      </c>
      <c r="I11" s="89">
        <v>0</v>
      </c>
      <c r="J11" s="89">
        <v>18001558107</v>
      </c>
      <c r="K11" s="5"/>
      <c r="L11" s="29">
        <f>J11/'سرمایه گذاری ها'!$O$17</f>
        <v>0.11666648826140413</v>
      </c>
      <c r="N11"/>
    </row>
    <row r="12" spans="2:20" s="4" customFormat="1" x14ac:dyDescent="0.55000000000000004">
      <c r="B12" s="3" t="s">
        <v>183</v>
      </c>
      <c r="C12" s="89"/>
      <c r="D12" s="89">
        <v>18001430680</v>
      </c>
      <c r="E12" s="89">
        <v>0</v>
      </c>
      <c r="F12" s="89">
        <v>443345460</v>
      </c>
      <c r="G12" s="89">
        <v>0</v>
      </c>
      <c r="H12" s="89">
        <v>443294250</v>
      </c>
      <c r="I12" s="89">
        <v>0</v>
      </c>
      <c r="J12" s="89">
        <v>18001481890</v>
      </c>
      <c r="K12" s="5"/>
      <c r="L12" s="29">
        <f>J12/'سرمایه گذاری ها'!$O$17</f>
        <v>0.11666599430584301</v>
      </c>
      <c r="N12"/>
    </row>
    <row r="13" spans="2:20" s="4" customFormat="1" x14ac:dyDescent="0.55000000000000004">
      <c r="B13" s="3" t="s">
        <v>184</v>
      </c>
      <c r="C13" s="89"/>
      <c r="D13" s="89">
        <v>1120266760</v>
      </c>
      <c r="E13" s="89">
        <v>0</v>
      </c>
      <c r="F13" s="89">
        <v>12621818875</v>
      </c>
      <c r="G13" s="89">
        <v>0</v>
      </c>
      <c r="H13" s="89">
        <v>13648755525</v>
      </c>
      <c r="I13" s="89">
        <v>0</v>
      </c>
      <c r="J13" s="89">
        <v>93330110</v>
      </c>
      <c r="K13" s="5"/>
      <c r="L13" s="29">
        <f>J13/'سرمایه گذاری ها'!$O$17</f>
        <v>6.0486409665375064E-4</v>
      </c>
      <c r="N13"/>
    </row>
    <row r="14" spans="2:20" s="4" customFormat="1" x14ac:dyDescent="0.55000000000000004">
      <c r="B14" s="3" t="s">
        <v>180</v>
      </c>
      <c r="C14" s="89"/>
      <c r="D14" s="89">
        <v>2502287</v>
      </c>
      <c r="E14" s="89">
        <v>0</v>
      </c>
      <c r="F14" s="89">
        <v>31478</v>
      </c>
      <c r="G14" s="89">
        <v>0</v>
      </c>
      <c r="H14" s="89">
        <v>425</v>
      </c>
      <c r="I14" s="89">
        <v>0</v>
      </c>
      <c r="J14" s="89">
        <v>2533340</v>
      </c>
      <c r="K14" s="5"/>
      <c r="L14" s="29">
        <f>J14/'سرمایه گذاری ها'!$O$17</f>
        <v>1.641834999033873E-5</v>
      </c>
      <c r="N14"/>
    </row>
    <row r="15" spans="2:20" s="4" customFormat="1" x14ac:dyDescent="0.55000000000000004">
      <c r="B15" s="3" t="s">
        <v>185</v>
      </c>
      <c r="C15" s="89"/>
      <c r="D15" s="89">
        <v>4165883</v>
      </c>
      <c r="E15" s="89">
        <v>0</v>
      </c>
      <c r="F15" s="89">
        <v>6233</v>
      </c>
      <c r="G15" s="89">
        <v>0</v>
      </c>
      <c r="H15" s="89">
        <v>1890000</v>
      </c>
      <c r="I15" s="89">
        <v>0</v>
      </c>
      <c r="J15" s="89">
        <v>2282116</v>
      </c>
      <c r="K15" s="5"/>
      <c r="L15" s="29">
        <f>J15/'سرمایه گذاری ها'!$O$17</f>
        <v>1.4790189712613334E-5</v>
      </c>
      <c r="N15"/>
    </row>
    <row r="16" spans="2:20" s="4" customFormat="1" x14ac:dyDescent="0.55000000000000004">
      <c r="B16" s="3" t="s">
        <v>186</v>
      </c>
      <c r="C16" s="89"/>
      <c r="D16" s="89">
        <v>456162</v>
      </c>
      <c r="E16" s="89">
        <v>0</v>
      </c>
      <c r="F16" s="89">
        <v>1501928</v>
      </c>
      <c r="G16" s="89">
        <v>0</v>
      </c>
      <c r="H16" s="89">
        <v>630000</v>
      </c>
      <c r="I16" s="89">
        <v>0</v>
      </c>
      <c r="J16" s="89">
        <v>1328090</v>
      </c>
      <c r="K16" s="5"/>
      <c r="L16" s="29">
        <f>J16/'سرمایه گذاری ها'!$O$17</f>
        <v>8.6072325225469008E-6</v>
      </c>
      <c r="N16"/>
    </row>
    <row r="17" spans="1:14" ht="27" thickBot="1" x14ac:dyDescent="0.6">
      <c r="B17" s="45" t="s">
        <v>64</v>
      </c>
      <c r="C17" s="46"/>
      <c r="D17" s="46">
        <f t="shared" ref="D17:J17" si="0">SUM(D10:D16)</f>
        <v>55131710827</v>
      </c>
      <c r="E17" s="46">
        <f t="shared" si="0"/>
        <v>0</v>
      </c>
      <c r="F17" s="46">
        <f t="shared" si="0"/>
        <v>13987031961</v>
      </c>
      <c r="G17" s="46">
        <f t="shared" si="0"/>
        <v>0</v>
      </c>
      <c r="H17" s="46">
        <f t="shared" si="0"/>
        <v>14556771350</v>
      </c>
      <c r="I17" s="46">
        <f t="shared" si="0"/>
        <v>0</v>
      </c>
      <c r="J17" s="46">
        <f t="shared" si="0"/>
        <v>54561971438</v>
      </c>
      <c r="K17" s="55"/>
      <c r="L17" s="55">
        <f>SUM(L10:L16)</f>
        <v>0.35361125756193379</v>
      </c>
      <c r="N17"/>
    </row>
    <row r="18" spans="1:14" ht="27" customHeight="1" thickTop="1" x14ac:dyDescent="0.55000000000000004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199">
        <v>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1" t="s">
        <v>74</v>
      </c>
      <c r="C2" s="161"/>
      <c r="D2" s="161"/>
      <c r="E2" s="161"/>
      <c r="F2" s="161"/>
      <c r="G2" s="161"/>
      <c r="H2" s="161"/>
      <c r="I2" s="161"/>
      <c r="J2" s="161"/>
    </row>
    <row r="3" spans="2:30" ht="26.25" customHeight="1" x14ac:dyDescent="0.55000000000000004">
      <c r="B3" s="161" t="s">
        <v>36</v>
      </c>
      <c r="C3" s="161"/>
      <c r="D3" s="161"/>
      <c r="E3" s="161"/>
      <c r="F3" s="161"/>
      <c r="G3" s="161"/>
      <c r="H3" s="161"/>
      <c r="I3" s="161"/>
      <c r="J3" s="161"/>
    </row>
    <row r="4" spans="2:30" ht="26.25" customHeight="1" x14ac:dyDescent="0.55000000000000004">
      <c r="B4" s="161" t="s">
        <v>228</v>
      </c>
      <c r="C4" s="161"/>
      <c r="D4" s="161"/>
      <c r="E4" s="161"/>
      <c r="F4" s="161"/>
      <c r="G4" s="161"/>
      <c r="H4" s="161"/>
      <c r="I4" s="161"/>
      <c r="J4" s="161"/>
    </row>
    <row r="5" spans="2:30" ht="26.25" customHeight="1" x14ac:dyDescent="0.55000000000000004"/>
    <row r="6" spans="2:30" ht="26.25" customHeight="1" x14ac:dyDescent="0.55000000000000004">
      <c r="B6" s="11" t="s">
        <v>208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02" t="s">
        <v>40</v>
      </c>
      <c r="C8" s="27"/>
      <c r="D8" s="104" t="s">
        <v>96</v>
      </c>
      <c r="E8" s="27"/>
      <c r="F8" s="202" t="s">
        <v>33</v>
      </c>
      <c r="G8" s="27"/>
      <c r="H8" s="202" t="s">
        <v>56</v>
      </c>
      <c r="I8" s="27"/>
      <c r="J8" s="202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3140079558</v>
      </c>
      <c r="H9" s="121">
        <f>F9/$F$15</f>
        <v>0.64528493952178734</v>
      </c>
      <c r="I9" s="5"/>
      <c r="J9" s="121">
        <f>F9/'سرمایه گذاری ها'!$O$17</f>
        <v>2.0350574806678987E-2</v>
      </c>
    </row>
    <row r="10" spans="2:30" s="4" customFormat="1" ht="26.25" customHeight="1" x14ac:dyDescent="0.55000000000000004">
      <c r="B10" s="4" t="s">
        <v>97</v>
      </c>
      <c r="D10" s="118" t="s">
        <v>224</v>
      </c>
      <c r="F10" s="57">
        <f>'درآمد سپرده بانکی'!D17</f>
        <v>1330067244</v>
      </c>
      <c r="H10" s="121">
        <f>F10/$F$15</f>
        <v>0.2733282215470702</v>
      </c>
      <c r="I10" s="5"/>
      <c r="J10" s="121">
        <f>F10/'سرمایه گذاری ها'!$O$17</f>
        <v>8.6200468640913828E-3</v>
      </c>
    </row>
    <row r="11" spans="2:30" s="4" customFormat="1" ht="26.25" customHeight="1" x14ac:dyDescent="0.55000000000000004">
      <c r="B11" s="4" t="s">
        <v>63</v>
      </c>
      <c r="D11" s="118" t="s">
        <v>225</v>
      </c>
      <c r="F11" s="57">
        <f>'سایر درآمدها'!F13</f>
        <v>8256591</v>
      </c>
      <c r="H11" s="121">
        <f>F11/$F$15</f>
        <v>1.6967257439440752E-3</v>
      </c>
      <c r="I11" s="5"/>
      <c r="J11" s="121">
        <f>F11/'سرمایه گذاری ها'!$O$17</f>
        <v>5.3510227906669002E-5</v>
      </c>
    </row>
    <row r="12" spans="2:30" s="4" customFormat="1" ht="26.25" customHeight="1" x14ac:dyDescent="0.55000000000000004">
      <c r="B12" s="4" t="s">
        <v>101</v>
      </c>
      <c r="D12" s="118" t="s">
        <v>222</v>
      </c>
      <c r="F12" s="57">
        <f>'سرمایه‌گذاری در سهام'!J18</f>
        <v>24049498</v>
      </c>
      <c r="H12" s="121">
        <f>F12/$F$15</f>
        <v>4.9421610426786979E-3</v>
      </c>
      <c r="I12" s="5"/>
      <c r="J12" s="121">
        <f>F12/'سرمایه گذاری ها'!$O$17</f>
        <v>1.5586264585722853E-4</v>
      </c>
    </row>
    <row r="13" spans="2:30" s="4" customFormat="1" ht="26.25" customHeight="1" x14ac:dyDescent="0.55000000000000004">
      <c r="B13" s="4" t="s">
        <v>98</v>
      </c>
      <c r="D13" s="118" t="s">
        <v>223</v>
      </c>
      <c r="F13" s="57">
        <f>'درآمد سرمایه گذاری در صندوق'!I13</f>
        <v>363737788</v>
      </c>
      <c r="H13" s="121">
        <f>F13/$F$15</f>
        <v>7.4747952144519736E-2</v>
      </c>
      <c r="I13" s="5"/>
      <c r="J13" s="121">
        <f>F13/'سرمایه گذاری ها'!$O$17</f>
        <v>2.3573520759533387E-3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4866190679</v>
      </c>
      <c r="G15" s="18"/>
      <c r="H15" s="119">
        <f>SUM(H9:H14)</f>
        <v>1</v>
      </c>
      <c r="I15" s="44"/>
      <c r="J15" s="122">
        <f>SUM(J9:J14)</f>
        <v>3.1537346620487607E-2</v>
      </c>
    </row>
    <row r="16" spans="2:30" ht="21.75" thickTop="1" x14ac:dyDescent="0.55000000000000004">
      <c r="F16" s="3"/>
    </row>
    <row r="20" spans="1:12" ht="26.25" customHeight="1" x14ac:dyDescent="0.55000000000000004">
      <c r="A20" s="160">
        <v>8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2025-05-25T12:45:28Z</cp:lastPrinted>
  <dcterms:created xsi:type="dcterms:W3CDTF">2021-12-28T12:49:50Z</dcterms:created>
  <dcterms:modified xsi:type="dcterms:W3CDTF">2025-10-28T12:55:28Z</dcterms:modified>
</cp:coreProperties>
</file>