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مرداد\پایدار\"/>
    </mc:Choice>
  </mc:AlternateContent>
  <xr:revisionPtr revIDLastSave="0" documentId="13_ncr:1_{F327C95D-5238-4C39-83C3-B5883DF6E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سهام'!$A$1:$U$28</definedName>
    <definedName name="_xlnm.Print_Area" localSheetId="21">'درآمد ناشی از تغییر قیمت اوراق'!$A$1:$S$25</definedName>
    <definedName name="_xlnm.Print_Area" localSheetId="19">'درآمد ناشی از فروش'!$A$1:$T$27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سهام!$A$1:$AA$15</definedName>
    <definedName name="_xlnm.Print_Area" localSheetId="0">'صفحه اول '!$A$1:$M$53</definedName>
  </definedNames>
  <calcPr calcId="181029"/>
</workbook>
</file>

<file path=xl/calcChain.xml><?xml version="1.0" encoding="utf-8"?>
<calcChain xmlns="http://schemas.openxmlformats.org/spreadsheetml/2006/main">
  <c r="V18" i="11" l="1"/>
  <c r="X10" i="19" l="1"/>
  <c r="T11" i="8"/>
  <c r="R11" i="8"/>
  <c r="P11" i="8"/>
  <c r="F11" i="8"/>
  <c r="H11" i="8"/>
  <c r="J11" i="8"/>
  <c r="L11" i="8"/>
  <c r="N11" i="8"/>
  <c r="K13" i="20"/>
  <c r="D17" i="6"/>
  <c r="E17" i="6"/>
  <c r="F17" i="6"/>
  <c r="G17" i="6"/>
  <c r="H17" i="6"/>
  <c r="I17" i="6"/>
  <c r="J17" i="6"/>
  <c r="P23" i="9" l="1"/>
  <c r="R23" i="9"/>
  <c r="D23" i="9"/>
  <c r="L22" i="4"/>
  <c r="F10" i="19"/>
  <c r="E13" i="1"/>
  <c r="G11" i="8"/>
  <c r="I11" i="8"/>
  <c r="K11" i="8"/>
  <c r="M11" i="8"/>
  <c r="O11" i="8"/>
  <c r="Q11" i="8"/>
  <c r="S11" i="8"/>
  <c r="R10" i="19"/>
  <c r="D22" i="4"/>
  <c r="C25" i="10" l="1"/>
  <c r="E25" i="10"/>
  <c r="G25" i="10"/>
  <c r="I25" i="10"/>
  <c r="K25" i="10"/>
  <c r="M25" i="10"/>
  <c r="O25" i="10"/>
  <c r="Q25" i="10"/>
  <c r="D17" i="13"/>
  <c r="F9" i="15" s="1"/>
  <c r="H17" i="13"/>
  <c r="N20" i="12"/>
  <c r="P20" i="12"/>
  <c r="R20" i="12"/>
  <c r="F18" i="11"/>
  <c r="H18" i="11"/>
  <c r="J18" i="11"/>
  <c r="F13" i="15" s="1"/>
  <c r="L18" i="11"/>
  <c r="N18" i="11"/>
  <c r="R18" i="11"/>
  <c r="T18" i="11"/>
  <c r="D18" i="11"/>
  <c r="Q13" i="20"/>
  <c r="S13" i="20"/>
  <c r="P10" i="19"/>
  <c r="K15" i="16" s="1"/>
  <c r="V10" i="19"/>
  <c r="M15" i="16" s="1"/>
  <c r="O15" i="16"/>
  <c r="AH24" i="3"/>
  <c r="AJ24" i="3"/>
  <c r="K13" i="1"/>
  <c r="O13" i="1"/>
  <c r="Q13" i="1"/>
  <c r="S13" i="1"/>
  <c r="W13" i="1"/>
  <c r="Y13" i="1"/>
  <c r="N17" i="7"/>
  <c r="F20" i="12"/>
  <c r="J20" i="12"/>
  <c r="F12" i="15" s="1"/>
  <c r="L20" i="12"/>
  <c r="P24" i="3"/>
  <c r="R24" i="3"/>
  <c r="T24" i="3"/>
  <c r="AD24" i="3"/>
  <c r="D10" i="19"/>
  <c r="H10" i="19"/>
  <c r="G15" i="16" s="1"/>
  <c r="N10" i="19"/>
  <c r="J10" i="19"/>
  <c r="L10" i="19"/>
  <c r="I15" i="16" s="1"/>
  <c r="G13" i="1"/>
  <c r="I13" i="1"/>
  <c r="M13" i="1"/>
  <c r="I14" i="16" s="1"/>
  <c r="E15" i="16"/>
  <c r="E13" i="20"/>
  <c r="G13" i="20"/>
  <c r="I13" i="20"/>
  <c r="F11" i="15" s="1"/>
  <c r="V24" i="3"/>
  <c r="X24" i="3"/>
  <c r="Z24" i="3"/>
  <c r="AB24" i="3"/>
  <c r="C16" i="18"/>
  <c r="C13" i="18"/>
  <c r="D17" i="7"/>
  <c r="L17" i="7"/>
  <c r="F13" i="14"/>
  <c r="F10" i="15" s="1"/>
  <c r="D20" i="12"/>
  <c r="H20" i="12"/>
  <c r="D13" i="14"/>
  <c r="F23" i="9"/>
  <c r="H23" i="9"/>
  <c r="J23" i="9"/>
  <c r="L23" i="9"/>
  <c r="N23" i="9"/>
  <c r="F17" i="7"/>
  <c r="H17" i="7"/>
  <c r="J17" i="7"/>
  <c r="F15" i="15" l="1"/>
  <c r="U9" i="20" s="1"/>
  <c r="H9" i="15" l="1"/>
  <c r="U10" i="20"/>
  <c r="U11" i="20"/>
  <c r="U12" i="20"/>
  <c r="H10" i="15"/>
  <c r="H11" i="15"/>
  <c r="H13" i="15"/>
  <c r="H12" i="15"/>
  <c r="U13" i="20" l="1"/>
  <c r="I12" i="16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O17" i="16" l="1"/>
  <c r="E17" i="16"/>
  <c r="G17" i="16"/>
  <c r="M17" i="16"/>
  <c r="K14" i="16"/>
  <c r="K17" i="16" s="1"/>
  <c r="Z9" i="19" l="1"/>
  <c r="Z10" i="19" s="1"/>
  <c r="AL17" i="3"/>
  <c r="AL21" i="3"/>
  <c r="AL22" i="3"/>
  <c r="AL20" i="3"/>
  <c r="AL18" i="3"/>
  <c r="AL14" i="3"/>
  <c r="AL15" i="3"/>
  <c r="AL19" i="3"/>
  <c r="AL23" i="3"/>
  <c r="AL16" i="3"/>
  <c r="J12" i="15"/>
  <c r="L12" i="6"/>
  <c r="AA11" i="1"/>
  <c r="AA12" i="1"/>
  <c r="Q13" i="16"/>
  <c r="Q14" i="16"/>
  <c r="L10" i="6"/>
  <c r="Q15" i="16"/>
  <c r="L11" i="6"/>
  <c r="L14" i="6"/>
  <c r="L16" i="6"/>
  <c r="L15" i="6"/>
  <c r="L13" i="6"/>
  <c r="AL13" i="3"/>
  <c r="J13" i="15"/>
  <c r="J10" i="15"/>
  <c r="J11" i="15"/>
  <c r="Q17" i="16"/>
  <c r="Q12" i="16"/>
  <c r="J9" i="15"/>
  <c r="AA13" i="1" l="1"/>
  <c r="AL24" i="3"/>
  <c r="J15" i="15"/>
  <c r="L17" i="6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<sst xmlns="http://schemas.openxmlformats.org/spreadsheetml/2006/main" count="765" uniqueCount="244">
  <si>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</si>
  <si>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</si>
  <si>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</si>
  <si>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</si>
  <si>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</si>
  <si>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</si>
  <si>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</si>
  <si>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</si>
  <si>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</si>
  <si>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</si>
  <si>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</si>
  <si>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</si>
  <si>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</si>
  <si>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</si>
  <si>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</si>
  <si>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</si>
  <si>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</si>
  <si>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</si>
  <si>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</si>
  <si>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</si>
  <si>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</si>
  <si>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</si>
  <si>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</si>
  <si>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</si>
  <si>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</si>
  <si>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</si>
  <si>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</si>
  <si>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</si>
  <si>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</si>
  <si>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</si>
  <si>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</si>
  <si>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</si>
  <si>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</si>
  <si>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</si>
  <si>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</si>
  <si>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</si>
  <si>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</si>
  <si>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</si>
  <si>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</si>
  <si>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</si>
  <si>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</si>
  <si>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</si>
  <si>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</si>
  <si>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</si>
  <si>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</si>
  <si>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</si>
  <si>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</si>
  <si>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</si>
  <si>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</si>
  <si>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</si>
  <si>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</si>
  <si>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</si>
  <si>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</si>
  <si>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</si>
  <si>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</si>
  <si>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</si>
  <si>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</si>
  <si>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</si>
  <si>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</si>
  <si>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</si>
  <si>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</si>
  <si>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</si>
  <si>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</si>
  <si>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</si>
  <si>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</si>
  <si>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</si>
  <si>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</si>
  <si>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</si>
  <si>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</si>
  <si>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</si>
  <si>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</si>
  <si>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</si>
  <si>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</si>
  <si>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</si>
  <si>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</si>
  <si>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</si>
  <si>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</si>
  <si>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</si>
  <si>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</si>
  <si>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</si>
  <si>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</si>
  <si>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</si>
  <si>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</si>
  <si>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</si>
  <si>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</si>
  <si>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</si>
  <si>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</si>
  <si>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</si>
  <si>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</si>
  <si>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</si>
  <si>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</si>
  <si>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</si>
  <si>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</si>
  <si>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</si>
  <si>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</si>
  <si>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</si>
  <si>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</si>
  <si>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</si>
  <si>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</si>
  <si>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</si>
  <si>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</si>
  <si>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</si>
  <si>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</si>
  <si>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</si>
  <si>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</si>
  <si>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</si>
  <si>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</si>
  <si>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</si>
  <si>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</si>
  <si>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</si>
  <si>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</si>
  <si>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</si>
  <si>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</si>
  <si>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</si>
  <si>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</si>
  <si>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</si>
  <si>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</si>
  <si>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</si>
  <si>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</si>
  <si>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</si>
  <si>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</si>
  <si>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</si>
  <si>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</si>
  <si>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</si>
  <si>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</si>
  <si>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</si>
  <si>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</si>
  <si>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</si>
  <si>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</si>
  <si>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</si>
  <si>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</si>
  <si>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</si>
  <si>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</si>
  <si>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</si>
  <si>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</si>
  <si>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</si>
  <si>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</si>
  <si>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</si>
  <si>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</si>
  <si>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</si>
  <si>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</si>
  <si>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</si>
  <si>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</si>
  <si>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</si>
  <si>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</si>
  <si>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</si>
  <si>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</si>
  <si>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</si>
  <si>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</si>
  <si>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</si>
  <si>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</si>
  <si>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</si>
  <si>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</si>
  <si>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</si>
  <si>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</si>
  <si>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</si>
  <si>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</si>
  <si>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</si>
  <si>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</si>
  <si>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</si>
  <si>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</si>
  <si>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</si>
  <si>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</si>
  <si>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</si>
  <si>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1402/12/20</t>
  </si>
  <si>
    <t>معدنی‌وصنعتی‌چادرملو</t>
  </si>
  <si>
    <t>اسناد خزانه-م8بودجه02-041211</t>
  </si>
  <si>
    <t>1404/12/10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</si>
  <si>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</si>
  <si>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</si>
  <si>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</si>
  <si>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</si>
  <si>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</si>
  <si>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</si>
  <si>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</si>
  <si>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</si>
  <si>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</si>
  <si>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</si>
  <si>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</si>
  <si>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</si>
  <si>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</si>
  <si>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</si>
  <si>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</si>
  <si>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</si>
  <si>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</si>
  <si>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</si>
  <si>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</si>
  <si>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</si>
  <si>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</si>
  <si>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</si>
  <si>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</si>
  <si>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</si>
  <si>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</si>
  <si>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</si>
  <si>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</si>
  <si>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</si>
  <si>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</si>
  <si>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</si>
  <si>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</si>
  <si>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</si>
  <si>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1401/05/18</t>
  </si>
  <si>
    <t>1404/05/20</t>
  </si>
  <si>
    <t>اسنادخزانه-م7بودجه01-040714</t>
  </si>
  <si>
    <t>1401/12/10</t>
  </si>
  <si>
    <t>1404/04/31</t>
  </si>
  <si>
    <t>سرمایه گذاری در اوراق مشتقه</t>
  </si>
  <si>
    <t>-2-1</t>
  </si>
  <si>
    <t>1404/09/17</t>
  </si>
  <si>
    <t>1404/07/14</t>
  </si>
  <si>
    <t xml:space="preserve"> اوراق بهاداری که ارزش آنها در تاریخ گزارش تعدیل شده اند</t>
  </si>
  <si>
    <t>4-1- سرمایه گذاری در سپرده های بانکی</t>
  </si>
  <si>
    <t>-1.36%</t>
  </si>
  <si>
    <t>-1.37%</t>
  </si>
  <si>
    <t>-1.43%</t>
  </si>
  <si>
    <t>-1.34%</t>
  </si>
  <si>
    <t>-1.45%</t>
  </si>
  <si>
    <t>-1.11%</t>
  </si>
  <si>
    <t>-1.21%</t>
  </si>
  <si>
    <t>-1.39%</t>
  </si>
  <si>
    <t>-1.56%</t>
  </si>
  <si>
    <t>-0.79%</t>
  </si>
  <si>
    <t>-1.07%</t>
  </si>
  <si>
    <t>نوسانات غیرعادی قیمت اوراق منجر به نوسانات غیرعادی در NAV صندوق می شوندو با توجه به مصوبات کمیته سیاست گذاری سرمایه گذاری و مدیریت ریسک صندوق قیمت جدید بروز رسانی گردید.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</si>
  <si>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</si>
  <si>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</si>
  <si>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</si>
  <si>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</si>
  <si>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</si>
  <si>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</si>
  <si>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</si>
  <si>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</si>
  <si>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</si>
  <si>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</si>
  <si>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</si>
  <si>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</si>
  <si>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</si>
  <si>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</si>
  <si>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</si>
  <si>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</si>
  <si>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</si>
  <si>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</si>
  <si>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برای ماه منتهی به 1404/05/31</t>
  </si>
  <si>
    <t>1404/05/31</t>
  </si>
  <si>
    <t>صندوق سرمایه گذاری گنجینه ارمغان الماس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</si>
</sst>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left" vertical="center" wrapText="1" readingOrder="1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8" xfId="0" applyNumberFormat="1" applyFont="1" applyBorder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9" fontId="23" fillId="0" borderId="0" xfId="2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DA41B3-5C26-11F3-8255-D386A019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52075" y="0"/>
          <a:ext cx="7934325" cy="1013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G12" sqref="G12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21"/>
  <sheetViews>
    <sheetView rightToLeft="1" topLeftCell="A4" zoomScale="80" zoomScaleNormal="80" zoomScaleSheetLayoutView="70" workbookViewId="0">
      <selection activeCell="J14" sqref="J14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07" t="s">
        <v>74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3" spans="2:28" ht="35.25" x14ac:dyDescent="0.55000000000000004">
      <c r="B3" s="207" t="s">
        <v>36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</row>
    <row r="4" spans="2:28" ht="35.25" x14ac:dyDescent="0.55000000000000004">
      <c r="B4" s="207" t="s">
        <v>241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</row>
    <row r="7" spans="2:28" s="2" customFormat="1" ht="30" x14ac:dyDescent="0.55000000000000004">
      <c r="B7" s="11" t="s">
        <v>224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65" t="s">
        <v>1</v>
      </c>
      <c r="D8" s="166" t="s">
        <v>38</v>
      </c>
      <c r="E8" s="166" t="s">
        <v>38</v>
      </c>
      <c r="F8" s="166" t="s">
        <v>38</v>
      </c>
      <c r="G8" s="166" t="s">
        <v>38</v>
      </c>
      <c r="H8" s="166" t="s">
        <v>38</v>
      </c>
      <c r="I8" s="166" t="s">
        <v>38</v>
      </c>
      <c r="J8" s="166" t="s">
        <v>38</v>
      </c>
      <c r="K8" s="166" t="s">
        <v>38</v>
      </c>
      <c r="L8" s="166" t="s">
        <v>38</v>
      </c>
      <c r="N8" s="166" t="s">
        <v>39</v>
      </c>
      <c r="O8" s="166" t="s">
        <v>39</v>
      </c>
      <c r="P8" s="166" t="s">
        <v>39</v>
      </c>
      <c r="Q8" s="166" t="s">
        <v>39</v>
      </c>
      <c r="R8" s="166" t="s">
        <v>39</v>
      </c>
      <c r="S8" s="166" t="s">
        <v>39</v>
      </c>
      <c r="T8" s="166" t="s">
        <v>39</v>
      </c>
      <c r="U8" s="166" t="s">
        <v>39</v>
      </c>
      <c r="V8" s="166" t="s">
        <v>39</v>
      </c>
    </row>
    <row r="9" spans="2:28" s="31" customFormat="1" ht="55.5" customHeight="1" x14ac:dyDescent="0.25">
      <c r="B9" s="165" t="s">
        <v>1</v>
      </c>
      <c r="D9" s="208" t="s">
        <v>53</v>
      </c>
      <c r="E9" s="32"/>
      <c r="F9" s="208" t="s">
        <v>54</v>
      </c>
      <c r="G9" s="32"/>
      <c r="H9" s="208" t="s">
        <v>55</v>
      </c>
      <c r="I9" s="32"/>
      <c r="J9" s="208" t="s">
        <v>33</v>
      </c>
      <c r="K9" s="32"/>
      <c r="L9" s="208" t="s">
        <v>56</v>
      </c>
      <c r="N9" s="208" t="s">
        <v>53</v>
      </c>
      <c r="O9" s="32"/>
      <c r="P9" s="208" t="s">
        <v>54</v>
      </c>
      <c r="Q9" s="32"/>
      <c r="R9" s="208" t="s">
        <v>55</v>
      </c>
      <c r="S9" s="32"/>
      <c r="T9" s="208" t="s">
        <v>33</v>
      </c>
      <c r="U9" s="32"/>
      <c r="V9" s="208" t="s">
        <v>56</v>
      </c>
    </row>
    <row r="10" spans="2:28" x14ac:dyDescent="0.55000000000000004">
      <c r="B10" s="4" t="s">
        <v>168</v>
      </c>
      <c r="D10" s="60">
        <v>0</v>
      </c>
      <c r="E10" s="103"/>
      <c r="F10" s="60">
        <v>0</v>
      </c>
      <c r="G10" s="103"/>
      <c r="H10" s="60">
        <v>0</v>
      </c>
      <c r="I10" s="103"/>
      <c r="J10" s="60">
        <v>0</v>
      </c>
      <c r="K10" s="103"/>
      <c r="L10" s="142">
        <v>0</v>
      </c>
      <c r="M10" s="103"/>
      <c r="N10" s="60">
        <v>24</v>
      </c>
      <c r="O10" s="103"/>
      <c r="P10" s="60">
        <v>0</v>
      </c>
      <c r="Q10" s="103"/>
      <c r="R10" s="60">
        <v>1387287635</v>
      </c>
      <c r="S10" s="103"/>
      <c r="T10" s="60">
        <v>1387287659</v>
      </c>
      <c r="U10" s="103"/>
      <c r="V10" s="140">
        <v>5.33</v>
      </c>
    </row>
    <row r="11" spans="2:28" x14ac:dyDescent="0.55000000000000004">
      <c r="B11" s="4" t="s">
        <v>78</v>
      </c>
      <c r="D11" s="60">
        <v>0</v>
      </c>
      <c r="E11" s="103"/>
      <c r="F11" s="60">
        <v>0</v>
      </c>
      <c r="G11" s="103"/>
      <c r="H11" s="60">
        <v>0</v>
      </c>
      <c r="I11" s="103"/>
      <c r="J11" s="60">
        <v>0</v>
      </c>
      <c r="K11" s="103"/>
      <c r="L11" s="142">
        <v>0</v>
      </c>
      <c r="M11" s="103"/>
      <c r="N11" s="60">
        <v>0</v>
      </c>
      <c r="O11" s="103"/>
      <c r="P11" s="60">
        <v>0</v>
      </c>
      <c r="Q11" s="103"/>
      <c r="R11" s="60">
        <v>1276508924</v>
      </c>
      <c r="S11" s="103"/>
      <c r="T11" s="60">
        <v>1276508924</v>
      </c>
      <c r="U11" s="103"/>
      <c r="V11" s="140">
        <v>4.91</v>
      </c>
    </row>
    <row r="12" spans="2:28" ht="23.25" customHeight="1" x14ac:dyDescent="0.55000000000000004">
      <c r="B12" s="4" t="s">
        <v>170</v>
      </c>
      <c r="D12" s="60">
        <v>0</v>
      </c>
      <c r="E12" s="103"/>
      <c r="F12" s="60">
        <v>0</v>
      </c>
      <c r="G12" s="103"/>
      <c r="H12" s="60">
        <v>0</v>
      </c>
      <c r="I12" s="103"/>
      <c r="J12" s="60">
        <v>0</v>
      </c>
      <c r="K12" s="103"/>
      <c r="L12" s="142">
        <v>0</v>
      </c>
      <c r="M12" s="103"/>
      <c r="N12" s="60">
        <v>0</v>
      </c>
      <c r="O12" s="103"/>
      <c r="P12" s="60">
        <v>0</v>
      </c>
      <c r="Q12" s="103"/>
      <c r="R12" s="60">
        <v>356749973</v>
      </c>
      <c r="S12" s="103"/>
      <c r="T12" s="60">
        <v>356749973</v>
      </c>
      <c r="U12" s="103"/>
      <c r="V12" s="140">
        <v>1.37</v>
      </c>
    </row>
    <row r="13" spans="2:28" ht="23.25" customHeight="1" x14ac:dyDescent="0.55000000000000004">
      <c r="B13" s="4" t="s">
        <v>169</v>
      </c>
      <c r="D13" s="60">
        <v>0</v>
      </c>
      <c r="E13" s="103"/>
      <c r="F13" s="60">
        <v>0</v>
      </c>
      <c r="G13" s="103"/>
      <c r="H13" s="60">
        <v>0</v>
      </c>
      <c r="I13" s="103"/>
      <c r="J13" s="60">
        <v>0</v>
      </c>
      <c r="K13" s="103"/>
      <c r="L13" s="142">
        <v>0</v>
      </c>
      <c r="M13" s="103"/>
      <c r="N13" s="60">
        <v>0</v>
      </c>
      <c r="O13" s="103"/>
      <c r="P13" s="60">
        <v>0</v>
      </c>
      <c r="Q13" s="103"/>
      <c r="R13" s="60">
        <v>198531715</v>
      </c>
      <c r="S13" s="103"/>
      <c r="T13" s="60">
        <v>198531715</v>
      </c>
      <c r="U13" s="103"/>
      <c r="V13" s="140">
        <v>0.76</v>
      </c>
    </row>
    <row r="14" spans="2:28" ht="23.25" customHeight="1" x14ac:dyDescent="0.55000000000000004">
      <c r="B14" s="4" t="s">
        <v>165</v>
      </c>
      <c r="D14" s="60">
        <v>0</v>
      </c>
      <c r="E14" s="103"/>
      <c r="F14" s="60">
        <v>-7256589</v>
      </c>
      <c r="G14" s="103"/>
      <c r="H14" s="60">
        <v>0</v>
      </c>
      <c r="I14" s="103"/>
      <c r="J14" s="60">
        <v>-7256589</v>
      </c>
      <c r="K14" s="103"/>
      <c r="L14" s="142">
        <v>-0.15</v>
      </c>
      <c r="M14" s="103"/>
      <c r="N14" s="60">
        <v>0</v>
      </c>
      <c r="O14" s="103"/>
      <c r="P14" s="60">
        <v>-25109083</v>
      </c>
      <c r="Q14" s="103"/>
      <c r="R14" s="60">
        <v>59941219</v>
      </c>
      <c r="S14" s="103"/>
      <c r="T14" s="60">
        <v>34832136</v>
      </c>
      <c r="U14" s="103"/>
      <c r="V14" s="140">
        <v>0.13</v>
      </c>
    </row>
    <row r="15" spans="2:28" ht="23.25" customHeight="1" x14ac:dyDescent="0.55000000000000004">
      <c r="B15" s="4" t="s">
        <v>13</v>
      </c>
      <c r="D15" s="60">
        <v>0</v>
      </c>
      <c r="E15" s="103"/>
      <c r="F15" s="60">
        <v>0</v>
      </c>
      <c r="G15" s="103"/>
      <c r="H15" s="60">
        <v>0</v>
      </c>
      <c r="I15" s="103"/>
      <c r="J15" s="60">
        <v>0</v>
      </c>
      <c r="K15" s="103"/>
      <c r="L15" s="142">
        <v>0</v>
      </c>
      <c r="M15" s="103"/>
      <c r="N15" s="60">
        <v>0</v>
      </c>
      <c r="O15" s="103"/>
      <c r="P15" s="60">
        <v>0</v>
      </c>
      <c r="Q15" s="103"/>
      <c r="R15" s="60">
        <v>-603346</v>
      </c>
      <c r="S15" s="103"/>
      <c r="T15" s="60">
        <v>-603346</v>
      </c>
      <c r="U15" s="103"/>
      <c r="V15" s="140">
        <v>0</v>
      </c>
    </row>
    <row r="16" spans="2:28" ht="23.25" customHeight="1" x14ac:dyDescent="0.55000000000000004">
      <c r="B16" s="4" t="s">
        <v>171</v>
      </c>
      <c r="D16" s="60">
        <v>0</v>
      </c>
      <c r="E16" s="103"/>
      <c r="F16" s="60">
        <v>0</v>
      </c>
      <c r="G16" s="103"/>
      <c r="H16" s="60">
        <v>-43631794</v>
      </c>
      <c r="I16" s="103"/>
      <c r="J16" s="60">
        <v>-43631794</v>
      </c>
      <c r="K16" s="103"/>
      <c r="L16" s="142">
        <v>-0.91</v>
      </c>
      <c r="M16" s="103"/>
      <c r="N16" s="60">
        <v>31046240</v>
      </c>
      <c r="O16" s="103"/>
      <c r="P16" s="60">
        <v>0</v>
      </c>
      <c r="Q16" s="103"/>
      <c r="R16" s="60">
        <v>-43631794</v>
      </c>
      <c r="S16" s="103"/>
      <c r="T16" s="60">
        <v>-12585554</v>
      </c>
      <c r="U16" s="103"/>
      <c r="V16" s="140">
        <v>-0.05</v>
      </c>
    </row>
    <row r="17" spans="1:22" ht="23.25" customHeight="1" x14ac:dyDescent="0.55000000000000004">
      <c r="B17" s="4" t="s">
        <v>179</v>
      </c>
      <c r="D17" s="60">
        <v>0</v>
      </c>
      <c r="E17" s="103"/>
      <c r="F17" s="60">
        <v>0</v>
      </c>
      <c r="G17" s="103"/>
      <c r="H17" s="60">
        <v>0</v>
      </c>
      <c r="I17" s="103"/>
      <c r="J17" s="60">
        <v>0</v>
      </c>
      <c r="K17" s="103"/>
      <c r="L17" s="142">
        <v>0</v>
      </c>
      <c r="M17" s="103"/>
      <c r="N17" s="60">
        <v>0</v>
      </c>
      <c r="O17" s="103"/>
      <c r="P17" s="60">
        <v>0</v>
      </c>
      <c r="Q17" s="103"/>
      <c r="R17" s="60">
        <v>-14689928</v>
      </c>
      <c r="S17" s="103"/>
      <c r="T17" s="60">
        <v>-14689928</v>
      </c>
      <c r="U17" s="103"/>
      <c r="V17" s="140">
        <v>-0.06</v>
      </c>
    </row>
    <row r="18" spans="1:22" ht="21.75" thickBot="1" x14ac:dyDescent="0.6">
      <c r="B18" s="34" t="s">
        <v>64</v>
      </c>
      <c r="D18" s="64">
        <f>SUM(D10:D17)</f>
        <v>0</v>
      </c>
      <c r="E18" s="5"/>
      <c r="F18" s="64">
        <f>SUM(F10:F17)</f>
        <v>-7256589</v>
      </c>
      <c r="G18" s="5"/>
      <c r="H18" s="64">
        <f>SUM(H10:H17)</f>
        <v>-43631794</v>
      </c>
      <c r="I18" s="5"/>
      <c r="J18" s="64">
        <f>SUM(J10:J17)</f>
        <v>-50888383</v>
      </c>
      <c r="K18" s="5"/>
      <c r="L18" s="141">
        <f>SUM(L10:L17)</f>
        <v>-1.06</v>
      </c>
      <c r="M18" s="5"/>
      <c r="N18" s="64">
        <f>SUM(N10:N17)</f>
        <v>31046264</v>
      </c>
      <c r="O18" s="5"/>
      <c r="P18" s="64"/>
      <c r="Q18" s="5"/>
      <c r="R18" s="64">
        <f>SUM(R10:R17)</f>
        <v>3220094398</v>
      </c>
      <c r="S18" s="5"/>
      <c r="T18" s="64">
        <f>SUM(T10:T17)</f>
        <v>3226031579</v>
      </c>
      <c r="U18" s="5"/>
      <c r="V18" s="141">
        <f>SUM(V10:V17)</f>
        <v>12.389999999999999</v>
      </c>
    </row>
    <row r="19" spans="1:22" ht="21.75" thickTop="1" x14ac:dyDescent="0.55000000000000004"/>
    <row r="20" spans="1:22" ht="21" customHeight="1" x14ac:dyDescent="0.55000000000000004">
      <c r="A20" s="206">
        <v>9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</row>
    <row r="21" spans="1:22" x14ac:dyDescent="0.55000000000000004">
      <c r="T21" s="20"/>
    </row>
  </sheetData>
  <sortState xmlns:xlrd2="http://schemas.microsoft.com/office/spreadsheetml/2017/richdata2" ref="B10:V17">
    <sortCondition descending="1" ref="T10:T17"/>
  </sortState>
  <mergeCells count="17"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topLeftCell="A2" zoomScale="90" zoomScaleNormal="90" workbookViewId="0">
      <selection activeCell="U13" sqref="U13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</row>
    <row r="2" spans="1:21" ht="25.5" x14ac:dyDescent="0.25">
      <c r="A2" s="181" t="s">
        <v>36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</row>
    <row r="3" spans="1:21" ht="25.5" x14ac:dyDescent="0.25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</row>
    <row r="4" spans="1:2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1" ht="24" x14ac:dyDescent="0.25">
      <c r="A5" s="130" t="s">
        <v>225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</row>
    <row r="6" spans="1:21" ht="21" x14ac:dyDescent="0.25">
      <c r="A6" s="110"/>
      <c r="B6" s="110"/>
      <c r="C6" s="183" t="s">
        <v>38</v>
      </c>
      <c r="D6" s="183"/>
      <c r="E6" s="183"/>
      <c r="F6" s="183"/>
      <c r="G6" s="183"/>
      <c r="H6" s="183"/>
      <c r="I6" s="183"/>
      <c r="J6" s="183"/>
      <c r="K6" s="183"/>
      <c r="L6" s="110"/>
      <c r="M6" s="183" t="s">
        <v>102</v>
      </c>
      <c r="N6" s="183"/>
      <c r="O6" s="183"/>
      <c r="P6" s="183"/>
      <c r="Q6" s="183"/>
      <c r="R6" s="183"/>
      <c r="S6" s="183"/>
      <c r="T6" s="183"/>
      <c r="U6" s="183"/>
    </row>
    <row r="7" spans="1:21" ht="21" x14ac:dyDescent="0.25">
      <c r="A7" s="110"/>
      <c r="B7" s="110"/>
      <c r="C7" s="111"/>
      <c r="D7" s="111"/>
      <c r="E7" s="111"/>
      <c r="F7" s="111"/>
      <c r="G7" s="111"/>
      <c r="H7" s="111"/>
      <c r="I7" s="187" t="s">
        <v>58</v>
      </c>
      <c r="J7" s="187"/>
      <c r="K7" s="187"/>
      <c r="L7" s="110"/>
      <c r="M7" s="111"/>
      <c r="N7" s="111"/>
      <c r="O7" s="111"/>
      <c r="P7" s="111"/>
      <c r="Q7" s="111"/>
      <c r="R7" s="111"/>
      <c r="S7" s="187" t="s">
        <v>58</v>
      </c>
      <c r="T7" s="187"/>
      <c r="U7" s="187"/>
    </row>
    <row r="8" spans="1:21" ht="21" x14ac:dyDescent="0.25">
      <c r="A8" s="112" t="s">
        <v>92</v>
      </c>
      <c r="B8" s="110"/>
      <c r="C8" s="112" t="s">
        <v>103</v>
      </c>
      <c r="D8" s="110"/>
      <c r="E8" s="112" t="s">
        <v>54</v>
      </c>
      <c r="F8" s="110"/>
      <c r="G8" s="112" t="s">
        <v>55</v>
      </c>
      <c r="H8" s="110"/>
      <c r="I8" s="113" t="s">
        <v>33</v>
      </c>
      <c r="J8" s="111"/>
      <c r="K8" s="113" t="s">
        <v>56</v>
      </c>
      <c r="L8" s="110"/>
      <c r="M8" s="112" t="s">
        <v>103</v>
      </c>
      <c r="N8" s="136"/>
      <c r="O8" s="136" t="s">
        <v>54</v>
      </c>
      <c r="P8" s="110"/>
      <c r="Q8" s="112" t="s">
        <v>55</v>
      </c>
      <c r="R8" s="110"/>
      <c r="S8" s="113" t="s">
        <v>33</v>
      </c>
      <c r="T8" s="111"/>
      <c r="U8" s="113" t="s">
        <v>56</v>
      </c>
    </row>
    <row r="9" spans="1:21" ht="21" x14ac:dyDescent="0.6">
      <c r="A9" s="136" t="s">
        <v>176</v>
      </c>
      <c r="B9" s="110"/>
      <c r="C9" s="143">
        <v>0</v>
      </c>
      <c r="D9" s="144"/>
      <c r="E9" s="143">
        <v>0</v>
      </c>
      <c r="F9" s="144"/>
      <c r="G9" s="145">
        <v>0</v>
      </c>
      <c r="H9" s="144"/>
      <c r="I9" s="146">
        <v>0</v>
      </c>
      <c r="J9" s="144"/>
      <c r="K9" s="147">
        <v>0</v>
      </c>
      <c r="L9" s="144"/>
      <c r="M9" s="143">
        <v>0</v>
      </c>
      <c r="N9" s="143"/>
      <c r="O9" s="148">
        <v>0</v>
      </c>
      <c r="P9" s="144"/>
      <c r="Q9" s="162">
        <v>1831190388</v>
      </c>
      <c r="R9" s="162"/>
      <c r="S9" s="162">
        <v>1831190388</v>
      </c>
      <c r="T9" s="144"/>
      <c r="U9" s="158">
        <f>S9/درآمدها!$F$15</f>
        <v>0.37871164566043219</v>
      </c>
    </row>
    <row r="10" spans="1:21" ht="21" x14ac:dyDescent="0.6">
      <c r="A10" s="136" t="s">
        <v>177</v>
      </c>
      <c r="B10" s="110"/>
      <c r="C10" s="143">
        <v>0</v>
      </c>
      <c r="D10" s="144"/>
      <c r="E10" s="143">
        <v>0</v>
      </c>
      <c r="F10" s="144"/>
      <c r="G10" s="145">
        <v>0</v>
      </c>
      <c r="H10" s="144"/>
      <c r="I10" s="145">
        <v>0</v>
      </c>
      <c r="J10" s="144"/>
      <c r="K10" s="143">
        <v>0</v>
      </c>
      <c r="L10" s="144"/>
      <c r="M10" s="143">
        <v>0</v>
      </c>
      <c r="N10" s="143"/>
      <c r="O10" s="143">
        <v>0</v>
      </c>
      <c r="P10" s="144"/>
      <c r="Q10" s="162">
        <v>1389497815</v>
      </c>
      <c r="R10" s="162"/>
      <c r="S10" s="162">
        <v>1389497815</v>
      </c>
      <c r="T10" s="144"/>
      <c r="U10" s="158">
        <f>S10/درآمدها!$F$15</f>
        <v>0.28736444206380618</v>
      </c>
    </row>
    <row r="11" spans="1:21" ht="21" x14ac:dyDescent="0.6">
      <c r="A11" s="136" t="s">
        <v>197</v>
      </c>
      <c r="B11" s="110"/>
      <c r="C11" s="143">
        <v>0</v>
      </c>
      <c r="D11" s="144"/>
      <c r="E11" s="143">
        <v>0</v>
      </c>
      <c r="F11" s="144"/>
      <c r="G11" s="145">
        <v>0</v>
      </c>
      <c r="H11" s="144"/>
      <c r="I11" s="145">
        <v>0</v>
      </c>
      <c r="J11" s="144"/>
      <c r="K11" s="143">
        <v>0</v>
      </c>
      <c r="L11" s="144"/>
      <c r="M11" s="143">
        <v>0</v>
      </c>
      <c r="N11" s="143"/>
      <c r="O11" s="143">
        <v>0</v>
      </c>
      <c r="P11" s="144"/>
      <c r="Q11" s="162">
        <v>6748246</v>
      </c>
      <c r="R11" s="162"/>
      <c r="S11" s="162">
        <v>6748246</v>
      </c>
      <c r="T11" s="144"/>
      <c r="U11" s="158">
        <f>S11/درآمدها!$F$15</f>
        <v>1.3956164059885994E-3</v>
      </c>
    </row>
    <row r="12" spans="1:21" ht="21" x14ac:dyDescent="0.6">
      <c r="A12" s="136" t="s">
        <v>178</v>
      </c>
      <c r="B12" s="110"/>
      <c r="C12" s="143">
        <v>0</v>
      </c>
      <c r="D12" s="144"/>
      <c r="E12" s="162">
        <v>-263173129</v>
      </c>
      <c r="F12" s="144"/>
      <c r="G12" s="145">
        <v>0</v>
      </c>
      <c r="H12" s="144"/>
      <c r="I12" s="162">
        <v>-263173129</v>
      </c>
      <c r="J12" s="144"/>
      <c r="K12" s="143">
        <v>-5.49</v>
      </c>
      <c r="L12" s="144"/>
      <c r="M12" s="143">
        <v>0</v>
      </c>
      <c r="N12" s="143"/>
      <c r="O12" s="162">
        <v>-346297038</v>
      </c>
      <c r="P12" s="144"/>
      <c r="Q12" s="162">
        <v>0</v>
      </c>
      <c r="R12" s="162"/>
      <c r="S12" s="162">
        <v>-346297038</v>
      </c>
      <c r="T12" s="144"/>
      <c r="U12" s="158">
        <f>S12/درآمدها!$F$15</f>
        <v>-7.1618288304554606E-2</v>
      </c>
    </row>
    <row r="13" spans="1:21" ht="21.75" thickBot="1" x14ac:dyDescent="0.3">
      <c r="A13" s="115" t="s">
        <v>58</v>
      </c>
      <c r="B13" s="117"/>
      <c r="C13" s="116">
        <v>0</v>
      </c>
      <c r="D13" s="117"/>
      <c r="E13" s="149">
        <f>SUM(E9:E12)</f>
        <v>-263173129</v>
      </c>
      <c r="F13" s="149"/>
      <c r="G13" s="149">
        <f>SUM(G9:G12)</f>
        <v>0</v>
      </c>
      <c r="H13" s="149"/>
      <c r="I13" s="149">
        <f>SUM(I9:I12)</f>
        <v>-263173129</v>
      </c>
      <c r="J13" s="149"/>
      <c r="K13" s="160">
        <f>SUM(K9:K12)</f>
        <v>-5.49</v>
      </c>
      <c r="L13" s="149"/>
      <c r="M13" s="149">
        <v>0</v>
      </c>
      <c r="N13" s="149"/>
      <c r="O13" s="149"/>
      <c r="P13" s="149"/>
      <c r="Q13" s="149">
        <f>SUM(Q9:Q12)</f>
        <v>3227436449</v>
      </c>
      <c r="R13" s="149"/>
      <c r="S13" s="149">
        <f>SUM(S9:S12)</f>
        <v>2881139411</v>
      </c>
      <c r="T13" s="149"/>
      <c r="U13" s="152">
        <f>SUM(U9:U12)</f>
        <v>0.59585341582567242</v>
      </c>
    </row>
    <row r="14" spans="1:21" ht="15.75" thickTop="1" x14ac:dyDescent="0.25"/>
    <row r="22" spans="1:21" ht="30" x14ac:dyDescent="0.25">
      <c r="A22" s="163">
        <v>10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A22" sqref="A22:R22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4" t="s">
        <v>74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4"/>
      <c r="R2" s="14"/>
      <c r="S2" s="14"/>
      <c r="T2" s="14"/>
      <c r="U2" s="14"/>
    </row>
    <row r="3" spans="2:28" ht="30" x14ac:dyDescent="0.6">
      <c r="B3" s="164" t="s">
        <v>36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4"/>
      <c r="R3" s="14"/>
    </row>
    <row r="4" spans="2:28" ht="30" x14ac:dyDescent="0.6">
      <c r="B4" s="164" t="s">
        <v>241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226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65" t="s">
        <v>40</v>
      </c>
      <c r="D7" s="166" t="s">
        <v>38</v>
      </c>
      <c r="E7" s="166" t="s">
        <v>38</v>
      </c>
      <c r="F7" s="166" t="s">
        <v>38</v>
      </c>
      <c r="G7" s="166" t="s">
        <v>38</v>
      </c>
      <c r="H7" s="166" t="s">
        <v>38</v>
      </c>
      <c r="I7" s="166" t="s">
        <v>38</v>
      </c>
      <c r="J7" s="166" t="s">
        <v>38</v>
      </c>
      <c r="L7" s="166" t="s">
        <v>39</v>
      </c>
      <c r="M7" s="166" t="s">
        <v>39</v>
      </c>
      <c r="N7" s="166" t="s">
        <v>39</v>
      </c>
      <c r="O7" s="166" t="s">
        <v>39</v>
      </c>
      <c r="P7" s="166" t="s">
        <v>39</v>
      </c>
      <c r="Q7" s="166" t="s">
        <v>39</v>
      </c>
      <c r="R7" s="166" t="s">
        <v>39</v>
      </c>
    </row>
    <row r="8" spans="2:28" s="36" customFormat="1" ht="48" customHeight="1" x14ac:dyDescent="0.75">
      <c r="B8" s="165" t="s">
        <v>40</v>
      </c>
      <c r="D8" s="209" t="s">
        <v>57</v>
      </c>
      <c r="E8" s="37"/>
      <c r="F8" s="209" t="s">
        <v>54</v>
      </c>
      <c r="G8" s="37"/>
      <c r="H8" s="209" t="s">
        <v>55</v>
      </c>
      <c r="I8" s="37"/>
      <c r="J8" s="209" t="s">
        <v>58</v>
      </c>
      <c r="L8" s="209" t="s">
        <v>57</v>
      </c>
      <c r="M8" s="37"/>
      <c r="N8" s="209" t="s">
        <v>54</v>
      </c>
      <c r="O8" s="37"/>
      <c r="P8" s="209" t="s">
        <v>55</v>
      </c>
      <c r="Q8" s="37"/>
      <c r="R8" s="209" t="s">
        <v>58</v>
      </c>
    </row>
    <row r="9" spans="2:28" ht="21.75" x14ac:dyDescent="0.6">
      <c r="B9" s="33" t="s">
        <v>156</v>
      </c>
      <c r="C9" s="4"/>
      <c r="D9" s="62">
        <v>0</v>
      </c>
      <c r="E9" s="5"/>
      <c r="F9" s="62">
        <v>242622578</v>
      </c>
      <c r="G9" s="5"/>
      <c r="H9" s="62">
        <v>281930613</v>
      </c>
      <c r="I9" s="5"/>
      <c r="J9" s="62">
        <v>524553191</v>
      </c>
      <c r="K9" s="5"/>
      <c r="L9" s="62">
        <v>0</v>
      </c>
      <c r="M9" s="5"/>
      <c r="N9" s="62">
        <v>1962156852</v>
      </c>
      <c r="O9" s="5"/>
      <c r="P9" s="62">
        <v>404072923</v>
      </c>
      <c r="Q9" s="4"/>
      <c r="R9" s="62">
        <v>2366229775</v>
      </c>
    </row>
    <row r="10" spans="2:28" ht="21.75" x14ac:dyDescent="0.6">
      <c r="B10" s="4" t="s">
        <v>153</v>
      </c>
      <c r="C10" s="4"/>
      <c r="D10" s="63">
        <v>0</v>
      </c>
      <c r="E10" s="5"/>
      <c r="F10" s="63">
        <v>487319526</v>
      </c>
      <c r="G10" s="5"/>
      <c r="H10" s="63">
        <v>0</v>
      </c>
      <c r="I10" s="5"/>
      <c r="J10" s="63">
        <v>487319526</v>
      </c>
      <c r="K10" s="5"/>
      <c r="L10" s="63">
        <v>0</v>
      </c>
      <c r="M10" s="5"/>
      <c r="N10" s="63">
        <v>1677931698</v>
      </c>
      <c r="O10" s="5"/>
      <c r="P10" s="63">
        <v>415687047</v>
      </c>
      <c r="Q10" s="4"/>
      <c r="R10" s="63">
        <v>2093618745</v>
      </c>
    </row>
    <row r="11" spans="2:28" ht="21.75" x14ac:dyDescent="0.6">
      <c r="B11" s="4" t="s">
        <v>172</v>
      </c>
      <c r="C11" s="4"/>
      <c r="D11" s="63">
        <v>0</v>
      </c>
      <c r="E11" s="5"/>
      <c r="F11" s="63">
        <v>575250519</v>
      </c>
      <c r="G11" s="5"/>
      <c r="H11" s="63">
        <v>0</v>
      </c>
      <c r="I11" s="5"/>
      <c r="J11" s="63">
        <v>575250519</v>
      </c>
      <c r="K11" s="5"/>
      <c r="L11" s="63">
        <v>0</v>
      </c>
      <c r="M11" s="5"/>
      <c r="N11" s="63">
        <v>2064858616</v>
      </c>
      <c r="O11" s="5"/>
      <c r="P11" s="63">
        <v>0</v>
      </c>
      <c r="Q11" s="4"/>
      <c r="R11" s="63">
        <v>2064858616</v>
      </c>
    </row>
    <row r="12" spans="2:28" ht="21.75" x14ac:dyDescent="0.6">
      <c r="B12" s="4" t="s">
        <v>150</v>
      </c>
      <c r="C12" s="4"/>
      <c r="D12" s="63">
        <v>0</v>
      </c>
      <c r="E12" s="5"/>
      <c r="F12" s="63">
        <v>512480871</v>
      </c>
      <c r="G12" s="5"/>
      <c r="H12" s="63">
        <v>0</v>
      </c>
      <c r="I12" s="5"/>
      <c r="J12" s="63">
        <v>512480871</v>
      </c>
      <c r="K12" s="5"/>
      <c r="L12" s="63">
        <v>0</v>
      </c>
      <c r="M12" s="5"/>
      <c r="N12" s="63">
        <v>1953165675</v>
      </c>
      <c r="O12" s="5"/>
      <c r="P12" s="63">
        <v>0</v>
      </c>
      <c r="Q12" s="4"/>
      <c r="R12" s="63">
        <v>1953165675</v>
      </c>
    </row>
    <row r="13" spans="2:28" ht="21.75" x14ac:dyDescent="0.6">
      <c r="B13" s="4" t="s">
        <v>162</v>
      </c>
      <c r="C13" s="4"/>
      <c r="D13" s="63">
        <v>0</v>
      </c>
      <c r="E13" s="5"/>
      <c r="F13" s="63">
        <v>414934849</v>
      </c>
      <c r="G13" s="5"/>
      <c r="H13" s="63">
        <v>0</v>
      </c>
      <c r="I13" s="5"/>
      <c r="J13" s="63">
        <v>414934849</v>
      </c>
      <c r="K13" s="5"/>
      <c r="L13" s="63">
        <v>0</v>
      </c>
      <c r="M13" s="5"/>
      <c r="N13" s="63">
        <v>1653549419</v>
      </c>
      <c r="O13" s="5"/>
      <c r="P13" s="63">
        <v>0</v>
      </c>
      <c r="Q13" s="4"/>
      <c r="R13" s="63">
        <v>1653549419</v>
      </c>
    </row>
    <row r="14" spans="2:28" ht="21.75" x14ac:dyDescent="0.6">
      <c r="B14" s="4" t="s">
        <v>159</v>
      </c>
      <c r="C14" s="4"/>
      <c r="D14" s="63">
        <v>0</v>
      </c>
      <c r="E14" s="5"/>
      <c r="F14" s="63">
        <v>379533337</v>
      </c>
      <c r="G14" s="5"/>
      <c r="H14" s="63">
        <v>0</v>
      </c>
      <c r="I14" s="5"/>
      <c r="J14" s="63">
        <v>379533337</v>
      </c>
      <c r="K14" s="5"/>
      <c r="L14" s="63">
        <v>0</v>
      </c>
      <c r="M14" s="5"/>
      <c r="N14" s="63">
        <v>1033963260</v>
      </c>
      <c r="O14" s="5"/>
      <c r="P14" s="63">
        <v>0</v>
      </c>
      <c r="Q14" s="4"/>
      <c r="R14" s="63">
        <v>1033963260</v>
      </c>
    </row>
    <row r="15" spans="2:28" ht="21.75" x14ac:dyDescent="0.6">
      <c r="B15" s="4" t="s">
        <v>198</v>
      </c>
      <c r="C15" s="4"/>
      <c r="D15" s="63">
        <v>0</v>
      </c>
      <c r="E15" s="5"/>
      <c r="F15" s="63">
        <v>463696935</v>
      </c>
      <c r="G15" s="5"/>
      <c r="H15" s="63">
        <v>0</v>
      </c>
      <c r="I15" s="5"/>
      <c r="J15" s="63">
        <v>463696935</v>
      </c>
      <c r="K15" s="5"/>
      <c r="L15" s="63">
        <v>0</v>
      </c>
      <c r="M15" s="5"/>
      <c r="N15" s="63">
        <v>754398612</v>
      </c>
      <c r="O15" s="5"/>
      <c r="P15" s="63">
        <v>0</v>
      </c>
      <c r="Q15" s="4"/>
      <c r="R15" s="63">
        <v>754398612</v>
      </c>
    </row>
    <row r="16" spans="2:28" ht="21.75" x14ac:dyDescent="0.6">
      <c r="B16" s="4" t="s">
        <v>174</v>
      </c>
      <c r="C16" s="4"/>
      <c r="D16" s="63">
        <v>0</v>
      </c>
      <c r="E16" s="5"/>
      <c r="F16" s="63">
        <v>77219884</v>
      </c>
      <c r="G16" s="5"/>
      <c r="H16" s="63">
        <v>0</v>
      </c>
      <c r="I16" s="5"/>
      <c r="J16" s="63">
        <v>77219884</v>
      </c>
      <c r="K16" s="5"/>
      <c r="L16" s="63">
        <v>0</v>
      </c>
      <c r="M16" s="5"/>
      <c r="N16" s="63">
        <v>272911195</v>
      </c>
      <c r="O16" s="5"/>
      <c r="P16" s="63">
        <v>210759195</v>
      </c>
      <c r="Q16" s="4"/>
      <c r="R16" s="63">
        <v>483670390</v>
      </c>
    </row>
    <row r="17" spans="1:18" ht="21.75" x14ac:dyDescent="0.6">
      <c r="B17" s="4" t="s">
        <v>202</v>
      </c>
      <c r="C17" s="4"/>
      <c r="D17" s="63">
        <v>0</v>
      </c>
      <c r="E17" s="5"/>
      <c r="F17" s="63">
        <v>170575856</v>
      </c>
      <c r="G17" s="5"/>
      <c r="H17" s="63">
        <v>0</v>
      </c>
      <c r="I17" s="5"/>
      <c r="J17" s="63">
        <v>170575856</v>
      </c>
      <c r="K17" s="5"/>
      <c r="L17" s="63">
        <v>0</v>
      </c>
      <c r="M17" s="5"/>
      <c r="N17" s="63">
        <v>300753780</v>
      </c>
      <c r="O17" s="5"/>
      <c r="P17" s="63">
        <v>0</v>
      </c>
      <c r="Q17" s="4"/>
      <c r="R17" s="63">
        <v>300753780</v>
      </c>
    </row>
    <row r="18" spans="1:18" ht="21.75" x14ac:dyDescent="0.6">
      <c r="B18" s="4" t="s">
        <v>199</v>
      </c>
      <c r="C18" s="4"/>
      <c r="D18" s="63">
        <v>0</v>
      </c>
      <c r="E18" s="5"/>
      <c r="F18" s="63">
        <v>0</v>
      </c>
      <c r="G18" s="5"/>
      <c r="H18" s="63">
        <v>136557492</v>
      </c>
      <c r="I18" s="5"/>
      <c r="J18" s="63">
        <v>136557492</v>
      </c>
      <c r="K18" s="5"/>
      <c r="L18" s="63">
        <v>0</v>
      </c>
      <c r="M18" s="5"/>
      <c r="N18" s="63">
        <v>0</v>
      </c>
      <c r="O18" s="5"/>
      <c r="P18" s="63">
        <v>136557492</v>
      </c>
      <c r="Q18" s="4"/>
      <c r="R18" s="63">
        <v>136557492</v>
      </c>
    </row>
    <row r="19" spans="1:18" ht="21.75" x14ac:dyDescent="0.6">
      <c r="B19" s="4" t="s">
        <v>166</v>
      </c>
      <c r="C19" s="4"/>
      <c r="D19" s="63">
        <v>0</v>
      </c>
      <c r="E19" s="5"/>
      <c r="F19" s="63">
        <v>35231413</v>
      </c>
      <c r="G19" s="5"/>
      <c r="H19" s="63">
        <v>0</v>
      </c>
      <c r="I19" s="5"/>
      <c r="J19" s="63">
        <v>35231413</v>
      </c>
      <c r="K19" s="5"/>
      <c r="L19" s="63">
        <v>0</v>
      </c>
      <c r="M19" s="5"/>
      <c r="N19" s="63">
        <v>127116956</v>
      </c>
      <c r="O19" s="5"/>
      <c r="P19" s="63">
        <v>0</v>
      </c>
      <c r="Q19" s="4"/>
      <c r="R19" s="63">
        <v>127116956</v>
      </c>
    </row>
    <row r="20" spans="1:18" ht="24.75" thickBot="1" x14ac:dyDescent="0.65">
      <c r="B20" s="18" t="s">
        <v>64</v>
      </c>
      <c r="D20" s="65">
        <f t="shared" ref="D20:R20" si="0">SUM(D9:D19)</f>
        <v>0</v>
      </c>
      <c r="E20" s="65">
        <f t="shared" si="0"/>
        <v>0</v>
      </c>
      <c r="F20" s="65">
        <f t="shared" si="0"/>
        <v>3358865768</v>
      </c>
      <c r="G20" s="65">
        <f t="shared" si="0"/>
        <v>0</v>
      </c>
      <c r="H20" s="65">
        <f t="shared" si="0"/>
        <v>418488105</v>
      </c>
      <c r="I20" s="65">
        <f t="shared" si="0"/>
        <v>0</v>
      </c>
      <c r="J20" s="65">
        <f t="shared" si="0"/>
        <v>3777353873</v>
      </c>
      <c r="K20" s="65">
        <f t="shared" si="0"/>
        <v>0</v>
      </c>
      <c r="L20" s="65">
        <f t="shared" si="0"/>
        <v>0</v>
      </c>
      <c r="M20" s="65">
        <f t="shared" si="0"/>
        <v>0</v>
      </c>
      <c r="N20" s="65">
        <f t="shared" si="0"/>
        <v>11800806063</v>
      </c>
      <c r="O20" s="65">
        <f t="shared" si="0"/>
        <v>0</v>
      </c>
      <c r="P20" s="65">
        <f t="shared" si="0"/>
        <v>1167076657</v>
      </c>
      <c r="Q20" s="65">
        <f t="shared" si="0"/>
        <v>0</v>
      </c>
      <c r="R20" s="65">
        <f t="shared" si="0"/>
        <v>12967882720</v>
      </c>
    </row>
    <row r="21" spans="1:18" ht="21.75" thickTop="1" x14ac:dyDescent="0.6">
      <c r="L21"/>
    </row>
    <row r="22" spans="1:18" ht="21" customHeight="1" x14ac:dyDescent="0.6">
      <c r="A22" s="163">
        <v>11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</row>
    <row r="2" spans="1:17" ht="25.5" x14ac:dyDescent="0.25">
      <c r="A2" s="181" t="s">
        <v>36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17" ht="25.5" x14ac:dyDescent="0.25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</row>
    <row r="4" spans="1:17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ht="24" x14ac:dyDescent="0.25">
      <c r="A5" s="130" t="s">
        <v>227</v>
      </c>
      <c r="B5" s="128" t="s">
        <v>104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213" t="s">
        <v>105</v>
      </c>
      <c r="N6" s="110"/>
      <c r="O6" s="110"/>
      <c r="P6" s="110"/>
      <c r="Q6" s="213" t="s">
        <v>106</v>
      </c>
    </row>
    <row r="7" spans="1:17" ht="21" x14ac:dyDescent="0.25">
      <c r="A7" s="183" t="s">
        <v>107</v>
      </c>
      <c r="B7" s="183"/>
      <c r="C7" s="110"/>
      <c r="D7" s="112" t="s">
        <v>108</v>
      </c>
      <c r="E7" s="110"/>
      <c r="F7" s="112" t="s">
        <v>109</v>
      </c>
      <c r="G7" s="110"/>
      <c r="H7" s="112" t="s">
        <v>87</v>
      </c>
      <c r="I7" s="110"/>
      <c r="J7" s="183" t="s">
        <v>110</v>
      </c>
      <c r="K7" s="183"/>
      <c r="L7" s="110"/>
      <c r="M7" s="213"/>
      <c r="N7" s="110"/>
      <c r="O7" s="112" t="s">
        <v>111</v>
      </c>
      <c r="P7" s="110"/>
      <c r="Q7" s="213"/>
    </row>
    <row r="8" spans="1:17" ht="21" x14ac:dyDescent="0.25">
      <c r="A8" s="187" t="s">
        <v>112</v>
      </c>
      <c r="B8" s="215"/>
      <c r="C8" s="110"/>
      <c r="D8" s="187" t="s">
        <v>113</v>
      </c>
      <c r="E8" s="110"/>
      <c r="F8" s="113" t="s">
        <v>114</v>
      </c>
      <c r="G8" s="110"/>
      <c r="H8" s="111"/>
      <c r="I8" s="110"/>
      <c r="J8" s="111"/>
      <c r="K8" s="111"/>
      <c r="L8" s="110"/>
      <c r="M8" s="111"/>
      <c r="N8" s="110"/>
      <c r="O8" s="111"/>
      <c r="P8" s="110"/>
      <c r="Q8" s="111"/>
    </row>
    <row r="9" spans="1:17" ht="21" x14ac:dyDescent="0.25">
      <c r="A9" s="183"/>
      <c r="B9" s="183"/>
      <c r="C9" s="110"/>
      <c r="D9" s="183"/>
      <c r="E9" s="110"/>
      <c r="F9" s="113" t="s">
        <v>115</v>
      </c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</row>
    <row r="10" spans="1:17" ht="21" x14ac:dyDescent="0.25">
      <c r="A10" s="187" t="s">
        <v>112</v>
      </c>
      <c r="B10" s="215"/>
      <c r="C10" s="110"/>
      <c r="D10" s="187" t="s">
        <v>116</v>
      </c>
      <c r="E10" s="110"/>
      <c r="F10" s="113" t="s">
        <v>114</v>
      </c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</row>
    <row r="11" spans="1:17" ht="21" x14ac:dyDescent="0.25">
      <c r="A11" s="183"/>
      <c r="B11" s="183"/>
      <c r="C11" s="110"/>
      <c r="D11" s="183"/>
      <c r="E11" s="110"/>
      <c r="F11" s="113" t="s">
        <v>117</v>
      </c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</row>
    <row r="12" spans="1:17" ht="90" customHeight="1" x14ac:dyDescent="0.25">
      <c r="A12" s="210" t="s">
        <v>118</v>
      </c>
      <c r="B12" s="210"/>
      <c r="C12" s="110"/>
      <c r="D12" s="118" t="s">
        <v>119</v>
      </c>
      <c r="E12" s="110"/>
      <c r="F12" s="113" t="s">
        <v>120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</row>
    <row r="13" spans="1:17" ht="21" x14ac:dyDescent="0.25">
      <c r="A13" s="210" t="s">
        <v>121</v>
      </c>
      <c r="B13" s="211"/>
      <c r="C13" s="110"/>
      <c r="D13" s="210" t="s">
        <v>121</v>
      </c>
      <c r="E13" s="110"/>
      <c r="F13" s="113" t="s">
        <v>122</v>
      </c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</row>
    <row r="14" spans="1:17" ht="21" x14ac:dyDescent="0.25">
      <c r="A14" s="212"/>
      <c r="B14" s="212"/>
      <c r="C14" s="110"/>
      <c r="D14" s="212"/>
      <c r="E14" s="110"/>
      <c r="F14" s="113" t="s">
        <v>123</v>
      </c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</row>
    <row r="15" spans="1:17" ht="21" x14ac:dyDescent="0.25">
      <c r="A15" s="212"/>
      <c r="B15" s="212"/>
      <c r="C15" s="110"/>
      <c r="D15" s="212"/>
      <c r="E15" s="110"/>
      <c r="F15" s="113" t="s">
        <v>124</v>
      </c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</row>
    <row r="16" spans="1:17" ht="21" x14ac:dyDescent="0.25">
      <c r="A16" s="213"/>
      <c r="B16" s="213"/>
      <c r="C16" s="110"/>
      <c r="D16" s="213"/>
      <c r="E16" s="110"/>
      <c r="F16" s="113" t="s">
        <v>125</v>
      </c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</row>
    <row r="17" spans="1:17" x14ac:dyDescent="0.25">
      <c r="A17" s="111"/>
      <c r="B17" s="111"/>
      <c r="C17" s="110"/>
      <c r="D17" s="111"/>
      <c r="E17" s="110"/>
      <c r="F17" s="111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</row>
    <row r="18" spans="1:17" ht="21" x14ac:dyDescent="0.25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110"/>
      <c r="L18" s="110"/>
      <c r="M18" s="110"/>
      <c r="N18" s="110"/>
      <c r="O18" s="110"/>
      <c r="P18" s="110"/>
      <c r="Q18" s="110"/>
    </row>
    <row r="19" spans="1:17" ht="24" x14ac:dyDescent="0.25">
      <c r="A19" s="189">
        <v>12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</row>
    <row r="20" spans="1:17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</row>
    <row r="21" spans="1:17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</row>
    <row r="22" spans="1:17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</row>
    <row r="23" spans="1:17" x14ac:dyDescent="0.2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</row>
    <row r="24" spans="1:17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</row>
  </sheetData>
  <mergeCells count="16"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B10" sqref="B10:H16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4" t="s">
        <v>74</v>
      </c>
      <c r="C2" s="164"/>
      <c r="D2" s="164"/>
      <c r="E2" s="164"/>
      <c r="F2" s="164"/>
      <c r="G2" s="164"/>
      <c r="H2" s="164"/>
      <c r="I2" s="164"/>
      <c r="J2" s="164"/>
    </row>
    <row r="3" spans="2:26" ht="31.5" customHeight="1" x14ac:dyDescent="0.55000000000000004">
      <c r="B3" s="164" t="s">
        <v>36</v>
      </c>
      <c r="C3" s="164"/>
      <c r="D3" s="164"/>
      <c r="E3" s="164"/>
      <c r="F3" s="164"/>
      <c r="G3" s="164"/>
      <c r="H3" s="164"/>
      <c r="I3" s="164"/>
      <c r="J3" s="164"/>
    </row>
    <row r="4" spans="2:26" ht="31.5" customHeight="1" x14ac:dyDescent="0.55000000000000004">
      <c r="B4" s="164" t="s">
        <v>241</v>
      </c>
      <c r="C4" s="164"/>
      <c r="D4" s="164"/>
      <c r="E4" s="164"/>
      <c r="F4" s="164"/>
      <c r="G4" s="164"/>
      <c r="H4" s="164"/>
      <c r="I4" s="164"/>
      <c r="J4" s="164"/>
    </row>
    <row r="5" spans="2:26" ht="73.5" customHeight="1" x14ac:dyDescent="0.55000000000000004"/>
    <row r="6" spans="2:26" ht="30" x14ac:dyDescent="0.55000000000000004">
      <c r="B6" s="11" t="s">
        <v>228</v>
      </c>
      <c r="D6" s="150"/>
      <c r="E6" s="150"/>
      <c r="F6" s="150"/>
      <c r="G6" s="150"/>
      <c r="H6" s="150"/>
      <c r="I6" s="150"/>
      <c r="J6" s="15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68" t="s">
        <v>59</v>
      </c>
      <c r="C8" s="168" t="s">
        <v>59</v>
      </c>
      <c r="D8" s="168" t="s">
        <v>38</v>
      </c>
      <c r="E8" s="168" t="s">
        <v>38</v>
      </c>
      <c r="F8" s="168" t="s">
        <v>38</v>
      </c>
      <c r="H8" s="168" t="s">
        <v>39</v>
      </c>
      <c r="I8" s="168" t="s">
        <v>39</v>
      </c>
      <c r="J8" s="168" t="s">
        <v>39</v>
      </c>
    </row>
    <row r="9" spans="2:26" s="28" customFormat="1" ht="50.25" customHeight="1" x14ac:dyDescent="0.6">
      <c r="B9" s="217" t="s">
        <v>60</v>
      </c>
      <c r="D9" s="217" t="s">
        <v>61</v>
      </c>
      <c r="F9" s="217" t="s">
        <v>62</v>
      </c>
      <c r="H9" s="217" t="s">
        <v>61</v>
      </c>
      <c r="J9" s="217" t="s">
        <v>62</v>
      </c>
    </row>
    <row r="10" spans="2:26" s="4" customFormat="1" ht="27.75" customHeight="1" x14ac:dyDescent="0.55000000000000004">
      <c r="B10" s="5" t="s">
        <v>187</v>
      </c>
      <c r="D10" s="62">
        <v>461694326</v>
      </c>
      <c r="E10" s="4">
        <v>0</v>
      </c>
      <c r="F10" s="5"/>
      <c r="G10" s="5">
        <v>0</v>
      </c>
      <c r="H10" s="62">
        <v>2295597654</v>
      </c>
      <c r="I10" s="5">
        <v>0</v>
      </c>
      <c r="J10" s="88"/>
    </row>
    <row r="11" spans="2:26" s="4" customFormat="1" ht="27.75" customHeight="1" x14ac:dyDescent="0.55000000000000004">
      <c r="B11" s="5" t="s">
        <v>188</v>
      </c>
      <c r="D11" s="63">
        <v>458636293</v>
      </c>
      <c r="E11" s="5">
        <v>0</v>
      </c>
      <c r="F11" s="5"/>
      <c r="G11" s="5">
        <v>0</v>
      </c>
      <c r="H11" s="63">
        <v>2289852814</v>
      </c>
      <c r="I11" s="5">
        <v>0</v>
      </c>
      <c r="J11" s="30"/>
    </row>
    <row r="12" spans="2:26" s="4" customFormat="1" ht="27.75" customHeight="1" x14ac:dyDescent="0.55000000000000004">
      <c r="B12" s="5" t="s">
        <v>189</v>
      </c>
      <c r="D12" s="63">
        <v>443348539</v>
      </c>
      <c r="E12" s="5">
        <v>0</v>
      </c>
      <c r="F12" s="5"/>
      <c r="G12" s="5">
        <v>0</v>
      </c>
      <c r="H12" s="63">
        <v>2214428188</v>
      </c>
      <c r="I12" s="5">
        <v>0</v>
      </c>
      <c r="J12" s="30"/>
    </row>
    <row r="13" spans="2:26" s="4" customFormat="1" ht="27.75" customHeight="1" x14ac:dyDescent="0.55000000000000004">
      <c r="B13" s="5" t="s">
        <v>190</v>
      </c>
      <c r="D13" s="63">
        <v>48130</v>
      </c>
      <c r="E13" s="5">
        <v>0</v>
      </c>
      <c r="F13" s="5"/>
      <c r="G13" s="5">
        <v>0</v>
      </c>
      <c r="H13" s="63">
        <v>8644169</v>
      </c>
      <c r="I13" s="5">
        <v>0</v>
      </c>
      <c r="J13" s="30"/>
    </row>
    <row r="14" spans="2:26" s="4" customFormat="1" ht="27.75" customHeight="1" x14ac:dyDescent="0.55000000000000004">
      <c r="B14" s="5" t="s">
        <v>191</v>
      </c>
      <c r="D14" s="63">
        <v>31049</v>
      </c>
      <c r="E14" s="5">
        <v>0</v>
      </c>
      <c r="F14" s="5"/>
      <c r="G14" s="5">
        <v>0</v>
      </c>
      <c r="H14" s="63">
        <v>164176</v>
      </c>
      <c r="I14" s="5">
        <v>0</v>
      </c>
      <c r="J14" s="30"/>
    </row>
    <row r="15" spans="2:26" s="4" customFormat="1" ht="27.75" customHeight="1" x14ac:dyDescent="0.55000000000000004">
      <c r="B15" s="5" t="s">
        <v>192</v>
      </c>
      <c r="D15" s="63">
        <v>6181</v>
      </c>
      <c r="E15" s="5">
        <v>0</v>
      </c>
      <c r="F15" s="5"/>
      <c r="G15" s="5">
        <v>0</v>
      </c>
      <c r="H15" s="63">
        <v>31083</v>
      </c>
      <c r="I15" s="5">
        <v>0</v>
      </c>
      <c r="J15" s="30"/>
    </row>
    <row r="16" spans="2:26" s="4" customFormat="1" ht="27.75" customHeight="1" x14ac:dyDescent="0.55000000000000004">
      <c r="B16" s="5" t="s">
        <v>193</v>
      </c>
      <c r="D16" s="63">
        <v>2288</v>
      </c>
      <c r="E16" s="5">
        <v>0</v>
      </c>
      <c r="F16" s="5"/>
      <c r="G16" s="5">
        <v>0</v>
      </c>
      <c r="H16" s="63">
        <v>11355</v>
      </c>
      <c r="I16" s="5"/>
      <c r="J16" s="30"/>
    </row>
    <row r="17" spans="1:10" ht="21.75" customHeight="1" thickBot="1" x14ac:dyDescent="0.6">
      <c r="B17" s="216" t="s">
        <v>64</v>
      </c>
      <c r="C17" s="216"/>
      <c r="D17" s="65">
        <f>SUM(D10:D16)</f>
        <v>1363766806</v>
      </c>
      <c r="E17" s="66"/>
      <c r="F17" s="67"/>
      <c r="G17" s="66"/>
      <c r="H17" s="65">
        <f>SUM(H10:H16)</f>
        <v>6808729439</v>
      </c>
      <c r="I17" s="66"/>
      <c r="J17" s="90"/>
    </row>
    <row r="18" spans="1:10" ht="21.75" customHeight="1" thickTop="1" x14ac:dyDescent="0.55000000000000004">
      <c r="D18" s="2" t="s">
        <v>146</v>
      </c>
      <c r="J18" s="87"/>
    </row>
    <row r="19" spans="1:10" ht="21" customHeight="1" x14ac:dyDescent="0.55000000000000004">
      <c r="A19" s="163">
        <v>13</v>
      </c>
      <c r="B19" s="163"/>
      <c r="C19" s="163"/>
      <c r="D19" s="163"/>
      <c r="E19" s="163"/>
      <c r="F19" s="163"/>
      <c r="G19" s="163"/>
      <c r="H19" s="163"/>
      <c r="I19" s="163"/>
      <c r="J19" s="163"/>
    </row>
    <row r="20" spans="1:10" ht="21.75" customHeight="1" x14ac:dyDescent="0.55000000000000004">
      <c r="J20" s="87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4" t="s">
        <v>74</v>
      </c>
      <c r="C2" s="164"/>
      <c r="D2" s="164"/>
      <c r="E2" s="164"/>
      <c r="F2" s="164"/>
    </row>
    <row r="3" spans="2:16" ht="30" x14ac:dyDescent="0.55000000000000004">
      <c r="B3" s="164" t="s">
        <v>36</v>
      </c>
      <c r="C3" s="164"/>
      <c r="D3" s="164"/>
      <c r="E3" s="164"/>
      <c r="F3" s="164"/>
    </row>
    <row r="4" spans="2:16" ht="30" x14ac:dyDescent="0.55000000000000004">
      <c r="B4" s="164" t="s">
        <v>241</v>
      </c>
      <c r="C4" s="164"/>
      <c r="D4" s="164"/>
      <c r="E4" s="164"/>
      <c r="F4" s="164"/>
    </row>
    <row r="5" spans="2:16" ht="125.25" customHeight="1" x14ac:dyDescent="0.55000000000000004"/>
    <row r="6" spans="2:16" s="18" customFormat="1" ht="24" x14ac:dyDescent="0.6">
      <c r="B6" s="44" t="s">
        <v>229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01" t="s">
        <v>63</v>
      </c>
      <c r="D8" s="164" t="s">
        <v>38</v>
      </c>
      <c r="F8" s="164" t="s">
        <v>242</v>
      </c>
    </row>
    <row r="9" spans="2:16" ht="30" x14ac:dyDescent="0.55000000000000004">
      <c r="B9" s="219" t="s">
        <v>63</v>
      </c>
      <c r="D9" s="220" t="s">
        <v>33</v>
      </c>
      <c r="F9" s="220" t="s">
        <v>33</v>
      </c>
    </row>
    <row r="10" spans="2:16" x14ac:dyDescent="0.55000000000000004">
      <c r="B10" s="2" t="s">
        <v>75</v>
      </c>
      <c r="D10" s="68">
        <v>0</v>
      </c>
      <c r="E10" s="66"/>
      <c r="F10" s="68">
        <v>4281949</v>
      </c>
    </row>
    <row r="11" spans="2:16" x14ac:dyDescent="0.55000000000000004">
      <c r="B11" s="2" t="s">
        <v>63</v>
      </c>
      <c r="D11" s="68">
        <v>0</v>
      </c>
      <c r="E11" s="66"/>
      <c r="F11" s="68">
        <v>3974584</v>
      </c>
    </row>
    <row r="12" spans="2:16" x14ac:dyDescent="0.55000000000000004">
      <c r="B12" s="2" t="s">
        <v>77</v>
      </c>
      <c r="D12" s="68">
        <v>1</v>
      </c>
      <c r="E12" s="66"/>
      <c r="F12" s="68">
        <v>58</v>
      </c>
    </row>
    <row r="13" spans="2:16" ht="21.75" thickBot="1" x14ac:dyDescent="0.6">
      <c r="B13" s="22" t="s">
        <v>64</v>
      </c>
      <c r="D13" s="65">
        <f>SUM(D10:D12)</f>
        <v>1</v>
      </c>
      <c r="E13" s="66"/>
      <c r="F13" s="65">
        <f>SUM(F10:F12)</f>
        <v>8256591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8">
        <v>14</v>
      </c>
      <c r="B17" s="218"/>
      <c r="C17" s="218"/>
      <c r="D17" s="218"/>
      <c r="E17" s="218"/>
      <c r="F17" s="218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C4" zoomScale="85" zoomScaleNormal="110" zoomScaleSheetLayoutView="85" workbookViewId="0">
      <selection activeCell="B9" sqref="B9:T10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4" t="s">
        <v>74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</row>
    <row r="3" spans="2:28" ht="30" x14ac:dyDescent="0.55000000000000004">
      <c r="B3" s="164" t="s">
        <v>36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</row>
    <row r="4" spans="2:28" ht="30" x14ac:dyDescent="0.55000000000000004">
      <c r="B4" s="164" t="s">
        <v>241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</row>
    <row r="5" spans="2:28" ht="67.5" customHeight="1" x14ac:dyDescent="0.55000000000000004"/>
    <row r="6" spans="2:28" ht="30" x14ac:dyDescent="0.55000000000000004">
      <c r="B6" s="191" t="s">
        <v>230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8" customFormat="1" ht="24" x14ac:dyDescent="0.6">
      <c r="B7" s="221" t="s">
        <v>1</v>
      </c>
      <c r="D7" s="217" t="s">
        <v>44</v>
      </c>
      <c r="E7" s="217" t="s">
        <v>44</v>
      </c>
      <c r="F7" s="217" t="s">
        <v>44</v>
      </c>
      <c r="G7" s="217" t="s">
        <v>44</v>
      </c>
      <c r="H7" s="217" t="s">
        <v>44</v>
      </c>
      <c r="J7" s="217" t="s">
        <v>38</v>
      </c>
      <c r="K7" s="217" t="s">
        <v>38</v>
      </c>
      <c r="L7" s="217" t="s">
        <v>38</v>
      </c>
      <c r="M7" s="217" t="s">
        <v>38</v>
      </c>
      <c r="N7" s="217" t="s">
        <v>38</v>
      </c>
      <c r="P7" s="217" t="s">
        <v>39</v>
      </c>
      <c r="Q7" s="217" t="s">
        <v>39</v>
      </c>
      <c r="R7" s="217" t="s">
        <v>39</v>
      </c>
      <c r="S7" s="217" t="s">
        <v>39</v>
      </c>
      <c r="T7" s="217" t="s">
        <v>39</v>
      </c>
    </row>
    <row r="8" spans="2:28" s="28" customFormat="1" ht="63.75" customHeight="1" x14ac:dyDescent="0.6">
      <c r="B8" s="221" t="s">
        <v>1</v>
      </c>
      <c r="D8" s="109" t="s">
        <v>126</v>
      </c>
      <c r="E8" s="43"/>
      <c r="F8" s="222" t="s">
        <v>45</v>
      </c>
      <c r="G8" s="43"/>
      <c r="H8" s="222" t="s">
        <v>46</v>
      </c>
      <c r="J8" s="222" t="s">
        <v>47</v>
      </c>
      <c r="K8" s="43"/>
      <c r="L8" s="222" t="s">
        <v>42</v>
      </c>
      <c r="M8" s="43"/>
      <c r="N8" s="222" t="s">
        <v>48</v>
      </c>
      <c r="P8" s="222" t="s">
        <v>47</v>
      </c>
      <c r="Q8" s="43"/>
      <c r="R8" s="222" t="s">
        <v>42</v>
      </c>
      <c r="S8" s="43"/>
      <c r="T8" s="222" t="s">
        <v>48</v>
      </c>
    </row>
    <row r="9" spans="2:28" s="28" customFormat="1" ht="24" customHeight="1" x14ac:dyDescent="0.6">
      <c r="B9" s="2" t="s">
        <v>171</v>
      </c>
      <c r="C9" s="2"/>
      <c r="D9" s="68" t="s">
        <v>196</v>
      </c>
      <c r="E9" s="68"/>
      <c r="F9" s="68">
        <v>13382</v>
      </c>
      <c r="G9" s="68"/>
      <c r="H9" s="68">
        <v>2320</v>
      </c>
      <c r="I9" s="68"/>
      <c r="J9" s="68">
        <v>0</v>
      </c>
      <c r="K9" s="68"/>
      <c r="L9" s="68">
        <v>0</v>
      </c>
      <c r="M9" s="68"/>
      <c r="N9" s="68">
        <v>0</v>
      </c>
      <c r="O9" s="68"/>
      <c r="P9" s="68">
        <v>31046240</v>
      </c>
      <c r="Q9" s="68"/>
      <c r="R9" s="68">
        <v>0</v>
      </c>
      <c r="S9" s="68"/>
      <c r="T9" s="68">
        <v>31046240</v>
      </c>
    </row>
    <row r="10" spans="2:28" s="28" customFormat="1" ht="27.75" customHeight="1" x14ac:dyDescent="0.6">
      <c r="B10" s="2" t="s">
        <v>168</v>
      </c>
      <c r="C10" s="2"/>
      <c r="D10" s="68" t="s">
        <v>231</v>
      </c>
      <c r="E10" s="68"/>
      <c r="F10" s="68">
        <v>1</v>
      </c>
      <c r="G10" s="68"/>
      <c r="H10" s="68">
        <v>28</v>
      </c>
      <c r="I10" s="68"/>
      <c r="J10" s="68">
        <v>0</v>
      </c>
      <c r="K10" s="68"/>
      <c r="L10" s="68">
        <v>0</v>
      </c>
      <c r="M10" s="68"/>
      <c r="N10" s="68">
        <v>0</v>
      </c>
      <c r="O10" s="68"/>
      <c r="P10" s="68">
        <v>28</v>
      </c>
      <c r="Q10" s="68"/>
      <c r="R10" s="68">
        <v>4</v>
      </c>
      <c r="S10" s="68"/>
      <c r="T10" s="68">
        <v>24</v>
      </c>
    </row>
    <row r="11" spans="2:28" ht="21.75" thickBot="1" x14ac:dyDescent="0.6">
      <c r="B11" s="67" t="s">
        <v>64</v>
      </c>
      <c r="C11" s="91"/>
      <c r="D11" s="91"/>
      <c r="E11" s="91"/>
      <c r="F11" s="65">
        <f>SUM(F9:F10)</f>
        <v>13383</v>
      </c>
      <c r="G11" s="65">
        <f t="shared" ref="G11:S11" si="0">SUM(G10)</f>
        <v>0</v>
      </c>
      <c r="H11" s="65">
        <f>SUM(H9:H10)</f>
        <v>2348</v>
      </c>
      <c r="I11" s="65">
        <f t="shared" si="0"/>
        <v>0</v>
      </c>
      <c r="J11" s="65">
        <f>SUM(J9:J10)</f>
        <v>0</v>
      </c>
      <c r="K11" s="65">
        <f t="shared" si="0"/>
        <v>0</v>
      </c>
      <c r="L11" s="65">
        <f>SUM(L9:L10)</f>
        <v>0</v>
      </c>
      <c r="M11" s="65">
        <f t="shared" si="0"/>
        <v>0</v>
      </c>
      <c r="N11" s="65">
        <f>SUM(N9:N10)</f>
        <v>0</v>
      </c>
      <c r="O11" s="65">
        <f t="shared" si="0"/>
        <v>0</v>
      </c>
      <c r="P11" s="65">
        <f>SUM(P9:P10)</f>
        <v>31046268</v>
      </c>
      <c r="Q11" s="65">
        <f t="shared" si="0"/>
        <v>0</v>
      </c>
      <c r="R11" s="65">
        <f>SUM(R9:R10)</f>
        <v>4</v>
      </c>
      <c r="S11" s="65">
        <f t="shared" si="0"/>
        <v>0</v>
      </c>
      <c r="T11" s="65">
        <f>SUM(T9:T10)</f>
        <v>31046264</v>
      </c>
    </row>
    <row r="12" spans="2:28" ht="21.75" thickTop="1" x14ac:dyDescent="0.55000000000000004">
      <c r="L12"/>
    </row>
    <row r="13" spans="2:28" ht="30" x14ac:dyDescent="0.55000000000000004">
      <c r="B13" s="66"/>
      <c r="C13" s="66"/>
      <c r="D13" s="66"/>
      <c r="E13" s="66"/>
      <c r="F13" s="66"/>
      <c r="G13" s="66"/>
      <c r="H13" s="66"/>
      <c r="I13" s="66"/>
      <c r="J13" s="72">
        <v>15</v>
      </c>
      <c r="K13" s="66"/>
      <c r="L13" s="117"/>
      <c r="M13" s="66"/>
      <c r="N13" s="66"/>
      <c r="O13" s="66"/>
      <c r="P13" s="66"/>
      <c r="Q13" s="66"/>
      <c r="R13" s="66"/>
      <c r="S13" s="66"/>
      <c r="T13" s="66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5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A12" sqref="A12:K12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ht="25.5" x14ac:dyDescent="0.25">
      <c r="A2" s="181" t="s">
        <v>36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1" ht="25.5" x14ac:dyDescent="0.25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pans="1:11" ht="24" x14ac:dyDescent="0.25">
      <c r="A5" s="223" t="s">
        <v>103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</row>
    <row r="6" spans="1:11" ht="21" x14ac:dyDescent="0.25">
      <c r="A6" s="110"/>
      <c r="B6" s="110"/>
      <c r="C6" s="110"/>
      <c r="D6" s="110"/>
      <c r="E6" s="110"/>
      <c r="F6" s="110"/>
      <c r="G6" s="110"/>
      <c r="H6" s="110"/>
      <c r="I6" s="112" t="s">
        <v>38</v>
      </c>
      <c r="J6" s="110"/>
      <c r="K6" s="112" t="s">
        <v>102</v>
      </c>
    </row>
    <row r="7" spans="1:11" ht="114" customHeight="1" x14ac:dyDescent="0.25">
      <c r="A7" s="112" t="s">
        <v>127</v>
      </c>
      <c r="B7" s="110"/>
      <c r="C7" s="119" t="s">
        <v>128</v>
      </c>
      <c r="D7" s="110"/>
      <c r="E7" s="119" t="s">
        <v>129</v>
      </c>
      <c r="F7" s="110"/>
      <c r="G7" s="119" t="s">
        <v>130</v>
      </c>
      <c r="H7" s="110"/>
      <c r="I7" s="118" t="s">
        <v>131</v>
      </c>
      <c r="J7" s="110"/>
      <c r="K7" s="118" t="s">
        <v>131</v>
      </c>
    </row>
    <row r="8" spans="1:11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 ht="15.75" thickBot="1" x14ac:dyDescent="0.3">
      <c r="A9" s="132" t="s">
        <v>58</v>
      </c>
      <c r="B9" s="110"/>
      <c r="C9" s="131"/>
      <c r="D9" s="110"/>
      <c r="E9" s="131"/>
      <c r="F9" s="110"/>
      <c r="G9" s="131"/>
      <c r="H9" s="110"/>
      <c r="I9" s="131"/>
      <c r="J9" s="110"/>
      <c r="K9" s="131"/>
    </row>
    <row r="10" spans="1:11" ht="15.75" thickTop="1" x14ac:dyDescent="0.25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11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1" ht="29.25" customHeight="1" x14ac:dyDescent="0.25">
      <c r="A12" s="189">
        <v>16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</row>
    <row r="13" spans="1:11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</row>
    <row r="14" spans="1:11" x14ac:dyDescent="0.25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</row>
    <row r="15" spans="1:11" x14ac:dyDescent="0.2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1:11" x14ac:dyDescent="0.25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</row>
    <row r="17" spans="1:11" x14ac:dyDescent="0.25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</row>
    <row r="18" spans="1:11" x14ac:dyDescent="0.25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25.5" x14ac:dyDescent="0.25">
      <c r="A2" s="181" t="s">
        <v>36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25.5" x14ac:dyDescent="0.25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4" spans="1:19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ht="24" x14ac:dyDescent="0.25">
      <c r="A5" s="223" t="s">
        <v>232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19" ht="21" x14ac:dyDescent="0.25">
      <c r="A6" s="183" t="s">
        <v>132</v>
      </c>
      <c r="B6" s="110"/>
      <c r="C6" s="110"/>
      <c r="D6" s="110"/>
      <c r="E6" s="110"/>
      <c r="F6" s="110"/>
      <c r="G6" s="110"/>
      <c r="H6" s="110"/>
      <c r="I6" s="183" t="s">
        <v>38</v>
      </c>
      <c r="J6" s="183"/>
      <c r="K6" s="183"/>
      <c r="L6" s="183"/>
      <c r="M6" s="183"/>
      <c r="N6" s="110"/>
      <c r="O6" s="183" t="s">
        <v>102</v>
      </c>
      <c r="P6" s="183"/>
      <c r="Q6" s="183"/>
      <c r="R6" s="183"/>
      <c r="S6" s="183"/>
    </row>
    <row r="7" spans="1:19" ht="63" x14ac:dyDescent="0.25">
      <c r="A7" s="183"/>
      <c r="B7" s="110"/>
      <c r="C7" s="119" t="s">
        <v>133</v>
      </c>
      <c r="D7" s="110"/>
      <c r="E7" s="119" t="s">
        <v>69</v>
      </c>
      <c r="F7" s="110"/>
      <c r="G7" s="119" t="s">
        <v>134</v>
      </c>
      <c r="H7" s="110"/>
      <c r="I7" s="118" t="s">
        <v>41</v>
      </c>
      <c r="J7" s="111"/>
      <c r="K7" s="118" t="s">
        <v>42</v>
      </c>
      <c r="L7" s="111"/>
      <c r="M7" s="118" t="s">
        <v>43</v>
      </c>
      <c r="N7" s="110"/>
      <c r="O7" s="118" t="s">
        <v>41</v>
      </c>
      <c r="P7" s="111"/>
      <c r="Q7" s="118" t="s">
        <v>42</v>
      </c>
      <c r="R7" s="111"/>
      <c r="S7" s="118" t="s">
        <v>43</v>
      </c>
    </row>
    <row r="8" spans="1:19" ht="21.75" thickBot="1" x14ac:dyDescent="0.3">
      <c r="A8" s="115" t="s">
        <v>58</v>
      </c>
      <c r="B8" s="110"/>
      <c r="C8" s="114"/>
      <c r="D8" s="110"/>
      <c r="E8" s="135"/>
      <c r="F8" s="110"/>
      <c r="G8" s="114"/>
      <c r="H8" s="110"/>
      <c r="I8" s="114">
        <v>0</v>
      </c>
      <c r="J8" s="110"/>
      <c r="K8" s="114">
        <v>0</v>
      </c>
      <c r="L8" s="110"/>
      <c r="M8" s="114">
        <v>0</v>
      </c>
      <c r="N8" s="110"/>
      <c r="O8" s="114">
        <v>0</v>
      </c>
      <c r="P8" s="110"/>
      <c r="Q8" s="114">
        <v>0</v>
      </c>
      <c r="R8" s="110"/>
      <c r="S8" s="114">
        <v>0</v>
      </c>
    </row>
    <row r="9" spans="1:19" ht="15.75" thickTop="1" x14ac:dyDescent="0.25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</row>
    <row r="10" spans="1:19" x14ac:dyDescent="0.25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</row>
    <row r="11" spans="1:19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</row>
    <row r="12" spans="1:19" x14ac:dyDescent="0.25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</row>
    <row r="13" spans="1:19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</row>
    <row r="14" spans="1:19" ht="30" x14ac:dyDescent="0.25">
      <c r="A14" s="163">
        <v>17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x14ac:dyDescent="0.2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</row>
    <row r="16" spans="1:19" x14ac:dyDescent="0.25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zoomScale="70" zoomScaleNormal="70" zoomScaleSheetLayoutView="70" workbookViewId="0">
      <selection activeCell="B10" sqref="B10:N16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6.42578125" style="23" bestFit="1" customWidth="1"/>
    <col min="5" max="5" width="3" style="23" bestFit="1" customWidth="1"/>
    <col min="6" max="6" width="13.140625" style="23" bestFit="1" customWidth="1"/>
    <col min="7" max="7" width="3" style="23" bestFit="1" customWidth="1"/>
    <col min="8" max="8" width="16.42578125" style="23" bestFit="1" customWidth="1"/>
    <col min="9" max="9" width="3" style="23" bestFit="1" customWidth="1"/>
    <col min="10" max="10" width="17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7.85546875" style="23" bestFit="1" customWidth="1"/>
    <col min="15" max="15" width="1" style="23" customWidth="1"/>
    <col min="16" max="16" width="9.140625" style="23" customWidth="1"/>
    <col min="17" max="16384" width="9.140625" style="23"/>
  </cols>
  <sheetData>
    <row r="2" spans="2:22" ht="27" customHeight="1" x14ac:dyDescent="0.25">
      <c r="B2" s="227" t="s">
        <v>74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</row>
    <row r="3" spans="2:22" ht="27" customHeight="1" x14ac:dyDescent="0.25">
      <c r="B3" s="227" t="s">
        <v>36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</row>
    <row r="4" spans="2:22" ht="27" customHeight="1" x14ac:dyDescent="0.25">
      <c r="B4" s="227" t="s">
        <v>241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2:22" s="24" customFormat="1" ht="21.75" customHeight="1" x14ac:dyDescent="0.2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2:22" s="2" customFormat="1" ht="30.75" customHeight="1" x14ac:dyDescent="0.55000000000000004">
      <c r="B6" s="225" t="s">
        <v>233</v>
      </c>
      <c r="C6" s="225"/>
      <c r="D6" s="225"/>
      <c r="E6" s="225"/>
      <c r="F6" s="225"/>
      <c r="G6" s="225"/>
      <c r="H6" s="225"/>
      <c r="I6" s="225"/>
      <c r="J6" s="225"/>
      <c r="K6" s="45"/>
      <c r="L6" s="45"/>
      <c r="M6" s="45"/>
      <c r="N6" s="45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4"/>
      <c r="C7" s="18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26" t="s">
        <v>37</v>
      </c>
      <c r="C8" s="226" t="s">
        <v>37</v>
      </c>
      <c r="D8" s="226" t="s">
        <v>38</v>
      </c>
      <c r="E8" s="226" t="s">
        <v>38</v>
      </c>
      <c r="F8" s="226" t="s">
        <v>38</v>
      </c>
      <c r="G8" s="226" t="s">
        <v>38</v>
      </c>
      <c r="H8" s="226" t="s">
        <v>38</v>
      </c>
      <c r="I8" s="74"/>
      <c r="J8" s="226" t="s">
        <v>39</v>
      </c>
      <c r="K8" s="226" t="s">
        <v>39</v>
      </c>
      <c r="L8" s="226" t="s">
        <v>39</v>
      </c>
      <c r="M8" s="226" t="s">
        <v>39</v>
      </c>
      <c r="N8" s="226" t="s">
        <v>39</v>
      </c>
    </row>
    <row r="9" spans="2:22" s="25" customFormat="1" ht="58.5" customHeight="1" x14ac:dyDescent="0.25">
      <c r="B9" s="229" t="s">
        <v>40</v>
      </c>
      <c r="C9" s="75"/>
      <c r="D9" s="229" t="s">
        <v>41</v>
      </c>
      <c r="E9" s="75"/>
      <c r="F9" s="229" t="s">
        <v>42</v>
      </c>
      <c r="G9" s="75"/>
      <c r="H9" s="229" t="s">
        <v>43</v>
      </c>
      <c r="I9" s="74"/>
      <c r="J9" s="229" t="s">
        <v>41</v>
      </c>
      <c r="K9" s="75"/>
      <c r="L9" s="229" t="s">
        <v>42</v>
      </c>
      <c r="M9" s="75"/>
      <c r="N9" s="229" t="s">
        <v>43</v>
      </c>
    </row>
    <row r="10" spans="2:22" s="24" customFormat="1" ht="23.25" customHeight="1" x14ac:dyDescent="0.25">
      <c r="B10" s="76" t="s">
        <v>187</v>
      </c>
      <c r="C10" s="74"/>
      <c r="D10" s="120">
        <v>461694326</v>
      </c>
      <c r="E10" s="78"/>
      <c r="F10" s="77">
        <v>0</v>
      </c>
      <c r="G10" s="78"/>
      <c r="H10" s="77">
        <v>461694326</v>
      </c>
      <c r="I10" s="78"/>
      <c r="J10" s="77">
        <v>2295597654</v>
      </c>
      <c r="K10" s="78"/>
      <c r="L10" s="77">
        <v>961856</v>
      </c>
      <c r="M10" s="78"/>
      <c r="N10" s="77">
        <v>2294635798</v>
      </c>
    </row>
    <row r="11" spans="2:22" s="24" customFormat="1" ht="23.25" customHeight="1" x14ac:dyDescent="0.25">
      <c r="B11" s="76" t="s">
        <v>188</v>
      </c>
      <c r="C11" s="74"/>
      <c r="D11" s="120">
        <v>458636293</v>
      </c>
      <c r="E11" s="78"/>
      <c r="F11" s="77">
        <v>0</v>
      </c>
      <c r="G11" s="78"/>
      <c r="H11" s="77">
        <v>458636293</v>
      </c>
      <c r="I11" s="78"/>
      <c r="J11" s="77">
        <v>2289852814</v>
      </c>
      <c r="K11" s="78"/>
      <c r="L11" s="77">
        <v>2071199</v>
      </c>
      <c r="M11" s="78"/>
      <c r="N11" s="77">
        <v>2287781615</v>
      </c>
    </row>
    <row r="12" spans="2:22" s="24" customFormat="1" ht="23.25" customHeight="1" x14ac:dyDescent="0.25">
      <c r="B12" s="76" t="s">
        <v>189</v>
      </c>
      <c r="C12" s="74"/>
      <c r="D12" s="120">
        <v>443348539</v>
      </c>
      <c r="E12" s="78"/>
      <c r="F12" s="77">
        <v>0</v>
      </c>
      <c r="G12" s="78"/>
      <c r="H12" s="77">
        <v>443348539</v>
      </c>
      <c r="I12" s="78"/>
      <c r="J12" s="77">
        <v>2214428188</v>
      </c>
      <c r="K12" s="78"/>
      <c r="L12" s="77">
        <v>1562561</v>
      </c>
      <c r="M12" s="78"/>
      <c r="N12" s="77">
        <v>2212865627</v>
      </c>
    </row>
    <row r="13" spans="2:22" s="24" customFormat="1" ht="23.25" customHeight="1" x14ac:dyDescent="0.25">
      <c r="B13" s="76" t="s">
        <v>190</v>
      </c>
      <c r="C13" s="74"/>
      <c r="D13" s="120">
        <v>48130</v>
      </c>
      <c r="E13" s="78"/>
      <c r="F13" s="77">
        <v>0</v>
      </c>
      <c r="G13" s="78"/>
      <c r="H13" s="77">
        <v>48130</v>
      </c>
      <c r="I13" s="78"/>
      <c r="J13" s="77">
        <v>8644169</v>
      </c>
      <c r="K13" s="78"/>
      <c r="L13" s="77">
        <v>0</v>
      </c>
      <c r="M13" s="78"/>
      <c r="N13" s="77">
        <v>8644169</v>
      </c>
    </row>
    <row r="14" spans="2:22" s="24" customFormat="1" ht="23.25" customHeight="1" x14ac:dyDescent="0.25">
      <c r="B14" s="76" t="s">
        <v>191</v>
      </c>
      <c r="C14" s="74"/>
      <c r="D14" s="120">
        <v>31049</v>
      </c>
      <c r="E14" s="78"/>
      <c r="F14" s="77">
        <v>0</v>
      </c>
      <c r="G14" s="78"/>
      <c r="H14" s="77">
        <v>31049</v>
      </c>
      <c r="I14" s="78"/>
      <c r="J14" s="77">
        <v>164176</v>
      </c>
      <c r="K14" s="78"/>
      <c r="L14" s="77">
        <v>0</v>
      </c>
      <c r="M14" s="78"/>
      <c r="N14" s="77">
        <v>164176</v>
      </c>
    </row>
    <row r="15" spans="2:22" s="24" customFormat="1" ht="23.25" customHeight="1" x14ac:dyDescent="0.25">
      <c r="B15" s="76" t="s">
        <v>195</v>
      </c>
      <c r="C15" s="74"/>
      <c r="D15" s="120">
        <v>6181</v>
      </c>
      <c r="E15" s="78"/>
      <c r="F15" s="77">
        <v>0</v>
      </c>
      <c r="G15" s="78"/>
      <c r="H15" s="77">
        <v>6181</v>
      </c>
      <c r="I15" s="78"/>
      <c r="J15" s="77">
        <v>31083</v>
      </c>
      <c r="K15" s="78"/>
      <c r="L15" s="77">
        <v>0</v>
      </c>
      <c r="M15" s="78"/>
      <c r="N15" s="77">
        <v>31083</v>
      </c>
    </row>
    <row r="16" spans="2:22" s="24" customFormat="1" ht="22.5" customHeight="1" x14ac:dyDescent="0.25">
      <c r="B16" s="76" t="s">
        <v>194</v>
      </c>
      <c r="C16" s="74"/>
      <c r="D16" s="120">
        <v>2288</v>
      </c>
      <c r="E16" s="78"/>
      <c r="F16" s="77">
        <v>0</v>
      </c>
      <c r="G16" s="78"/>
      <c r="H16" s="77">
        <v>2288</v>
      </c>
      <c r="I16" s="78"/>
      <c r="J16" s="77">
        <v>11355</v>
      </c>
      <c r="K16" s="78"/>
      <c r="L16" s="77">
        <v>0</v>
      </c>
      <c r="M16" s="78"/>
      <c r="N16" s="77">
        <v>11355</v>
      </c>
    </row>
    <row r="17" spans="2:14" s="24" customFormat="1" ht="21.75" customHeight="1" thickBot="1" x14ac:dyDescent="0.3">
      <c r="B17" s="228" t="s">
        <v>64</v>
      </c>
      <c r="C17" s="228"/>
      <c r="D17" s="79">
        <f>SUM(D10:D16)</f>
        <v>1363766806</v>
      </c>
      <c r="E17" s="79"/>
      <c r="F17" s="138">
        <f>SUM(F10:F16)</f>
        <v>0</v>
      </c>
      <c r="G17" s="79"/>
      <c r="H17" s="79">
        <f>SUM(H10:H16)</f>
        <v>1363766806</v>
      </c>
      <c r="I17" s="79"/>
      <c r="J17" s="79">
        <f>SUM(J10:J16)</f>
        <v>6808729439</v>
      </c>
      <c r="K17" s="79"/>
      <c r="L17" s="79">
        <f>SUM(L10:L16)</f>
        <v>4595616</v>
      </c>
      <c r="M17" s="79"/>
      <c r="N17" s="79">
        <f>SUM(N10:N16)</f>
        <v>6804133823</v>
      </c>
    </row>
    <row r="18" spans="2:14" ht="21.75" customHeight="1" thickTop="1" x14ac:dyDescent="0.25"/>
    <row r="19" spans="2:14" ht="21.75" customHeight="1" x14ac:dyDescent="0.25">
      <c r="F19" s="86"/>
    </row>
    <row r="20" spans="2:14" ht="21.75" customHeight="1" x14ac:dyDescent="0.25">
      <c r="B20" s="224">
        <v>18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7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4" t="s">
        <v>74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3:17" ht="30" x14ac:dyDescent="0.55000000000000004">
      <c r="C3" s="164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3:17" ht="30" x14ac:dyDescent="0.55000000000000004">
      <c r="C4" s="164" t="s">
        <v>241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9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65" t="s">
        <v>70</v>
      </c>
      <c r="D9" s="166" t="s">
        <v>204</v>
      </c>
      <c r="E9" s="166" t="s">
        <v>2</v>
      </c>
      <c r="F9" s="166" t="s">
        <v>2</v>
      </c>
      <c r="G9" s="166" t="s">
        <v>2</v>
      </c>
      <c r="I9" s="166" t="s">
        <v>3</v>
      </c>
      <c r="J9" s="166" t="s">
        <v>3</v>
      </c>
      <c r="K9" s="166" t="s">
        <v>3</v>
      </c>
      <c r="M9" s="166" t="s">
        <v>242</v>
      </c>
      <c r="N9" s="166" t="s">
        <v>4</v>
      </c>
      <c r="O9" s="166" t="s">
        <v>4</v>
      </c>
      <c r="P9" s="166" t="s">
        <v>4</v>
      </c>
      <c r="Q9" s="166" t="s">
        <v>4</v>
      </c>
    </row>
    <row r="10" spans="3:17" s="5" customFormat="1" ht="44.25" customHeight="1" x14ac:dyDescent="0.25">
      <c r="C10" s="165"/>
      <c r="D10" s="9"/>
      <c r="E10" s="167" t="s">
        <v>6</v>
      </c>
      <c r="F10" s="9"/>
      <c r="G10" s="167" t="s">
        <v>7</v>
      </c>
      <c r="I10" s="167" t="s">
        <v>71</v>
      </c>
      <c r="J10" s="9"/>
      <c r="K10" s="167" t="s">
        <v>72</v>
      </c>
      <c r="L10" s="30">
        <v>0</v>
      </c>
      <c r="M10" s="167" t="s">
        <v>6</v>
      </c>
      <c r="N10" s="9"/>
      <c r="O10" s="167" t="s">
        <v>7</v>
      </c>
      <c r="Q10" s="169" t="s">
        <v>11</v>
      </c>
    </row>
    <row r="11" spans="3:17" s="5" customFormat="1" ht="39.75" customHeight="1" x14ac:dyDescent="0.25">
      <c r="C11" s="165"/>
      <c r="D11" s="8"/>
      <c r="E11" s="168" t="s">
        <v>6</v>
      </c>
      <c r="F11" s="8"/>
      <c r="G11" s="168" t="s">
        <v>7</v>
      </c>
      <c r="I11" s="168"/>
      <c r="J11" s="8"/>
      <c r="K11" s="168"/>
      <c r="L11" s="30">
        <v>0</v>
      </c>
      <c r="M11" s="168" t="s">
        <v>6</v>
      </c>
      <c r="N11" s="8"/>
      <c r="O11" s="168" t="s">
        <v>7</v>
      </c>
      <c r="Q11" s="170" t="s">
        <v>11</v>
      </c>
    </row>
    <row r="12" spans="3:17" x14ac:dyDescent="0.55000000000000004">
      <c r="C12" s="29" t="s">
        <v>67</v>
      </c>
      <c r="E12" s="93">
        <f>'اوراق '!R24</f>
        <v>93673040392</v>
      </c>
      <c r="F12" s="19"/>
      <c r="G12" s="93">
        <f>'اوراق '!T24</f>
        <v>106676433712</v>
      </c>
      <c r="H12" s="19"/>
      <c r="I12" s="93">
        <f>'اوراق '!X24</f>
        <v>0</v>
      </c>
      <c r="J12" s="19"/>
      <c r="K12" s="93">
        <f>'اوراق '!AB24</f>
        <v>4947234372</v>
      </c>
      <c r="L12" s="46">
        <v>0</v>
      </c>
      <c r="M12" s="93">
        <f>'اوراق '!AH24</f>
        <v>89204377257</v>
      </c>
      <c r="N12" s="19"/>
      <c r="O12" s="93">
        <f>'اوراق '!AJ24</f>
        <v>105441890888</v>
      </c>
      <c r="P12" s="19"/>
      <c r="Q12" s="46">
        <f>O12/$O$17</f>
        <v>0.64162217467030169</v>
      </c>
    </row>
    <row r="13" spans="3:17" x14ac:dyDescent="0.55000000000000004">
      <c r="C13" s="2" t="s">
        <v>76</v>
      </c>
      <c r="E13" s="93">
        <f>سپرده!D17</f>
        <v>55507074393</v>
      </c>
      <c r="F13" s="19"/>
      <c r="G13" s="93">
        <f>سپرده!D17</f>
        <v>55507074393</v>
      </c>
      <c r="H13" s="19"/>
      <c r="I13" s="93">
        <f>سپرده!F17</f>
        <v>12398672465</v>
      </c>
      <c r="J13" s="19"/>
      <c r="K13" s="93">
        <f>سپرده!H17</f>
        <v>10718190887</v>
      </c>
      <c r="L13" s="46">
        <v>0.3836</v>
      </c>
      <c r="M13" s="93">
        <f>سپرده!J17</f>
        <v>57187555971</v>
      </c>
      <c r="N13" s="19"/>
      <c r="O13" s="93">
        <f>سپرده!J17</f>
        <v>57187555971</v>
      </c>
      <c r="P13" s="19"/>
      <c r="Q13" s="92">
        <f>O13/$O$17</f>
        <v>0.34799076265777124</v>
      </c>
    </row>
    <row r="14" spans="3:17" x14ac:dyDescent="0.55000000000000004">
      <c r="C14" s="2" t="s">
        <v>66</v>
      </c>
      <c r="E14" s="93">
        <f>سهام!G13</f>
        <v>333619215</v>
      </c>
      <c r="F14" s="19"/>
      <c r="G14" s="93">
        <f>سهام!I13</f>
        <v>254386526.34329998</v>
      </c>
      <c r="H14" s="19"/>
      <c r="I14" s="93">
        <f>سهام!M13</f>
        <v>0</v>
      </c>
      <c r="J14" s="19"/>
      <c r="K14" s="93">
        <f>سهام!Q13</f>
        <v>170004382</v>
      </c>
      <c r="L14" s="46">
        <v>0</v>
      </c>
      <c r="M14" s="93">
        <f>سهام!W13</f>
        <v>105755995</v>
      </c>
      <c r="N14" s="19"/>
      <c r="O14" s="93">
        <f>سهام!Y13</f>
        <v>60364561.013999999</v>
      </c>
      <c r="P14" s="19"/>
      <c r="Q14" s="96">
        <f>O14/$O$17</f>
        <v>3.6732308748105606E-4</v>
      </c>
    </row>
    <row r="15" spans="3:17" x14ac:dyDescent="0.55000000000000004">
      <c r="C15" s="2" t="s">
        <v>147</v>
      </c>
      <c r="E15" s="93">
        <f>'واحدهای صندوق'!F10</f>
        <v>2038240264</v>
      </c>
      <c r="F15" s="19"/>
      <c r="G15" s="93">
        <f>'واحدهای صندوق'!H10</f>
        <v>1909781258.4637499</v>
      </c>
      <c r="H15" s="19"/>
      <c r="I15" s="93">
        <f>'واحدهای صندوق'!L10</f>
        <v>0</v>
      </c>
      <c r="J15" s="19"/>
      <c r="K15" s="93">
        <f>'واحدهای صندوق'!P10</f>
        <v>0</v>
      </c>
      <c r="L15" s="46"/>
      <c r="M15" s="93">
        <f>'واحدهای صندوق'!V10</f>
        <v>2038240264</v>
      </c>
      <c r="N15" s="19"/>
      <c r="O15" s="93">
        <f>'واحدهای صندوق'!X10</f>
        <v>1646608128.1125</v>
      </c>
      <c r="P15" s="19"/>
      <c r="Q15" s="139">
        <f>O15/O17</f>
        <v>1.0019739584446069E-2</v>
      </c>
    </row>
    <row r="16" spans="3:17" x14ac:dyDescent="0.55000000000000004">
      <c r="E16" s="3"/>
      <c r="G16" s="3"/>
      <c r="I16" s="3"/>
      <c r="K16" s="3"/>
      <c r="L16" s="87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5">
        <f>SUM(E12:E16)</f>
        <v>151551974264</v>
      </c>
      <c r="F17" s="68">
        <f>SUM(F12:F14)</f>
        <v>0</v>
      </c>
      <c r="G17" s="65">
        <f>SUM(G12:G16)</f>
        <v>164347675889.80704</v>
      </c>
      <c r="H17" s="68">
        <f>SUM(H12:H14)</f>
        <v>0</v>
      </c>
      <c r="I17" s="65">
        <f>SUM(I12:I16)</f>
        <v>12398672465</v>
      </c>
      <c r="J17" s="68">
        <f>SUM(J12:J14)</f>
        <v>0</v>
      </c>
      <c r="K17" s="65">
        <f>SUM(K12:K16)</f>
        <v>15835429641</v>
      </c>
      <c r="L17" s="68">
        <v>0</v>
      </c>
      <c r="M17" s="65">
        <f>SUM(M12:M16)</f>
        <v>148535929487</v>
      </c>
      <c r="N17" s="68">
        <f>SUM(N12:N14)</f>
        <v>0</v>
      </c>
      <c r="O17" s="65">
        <f>SUM(O12:O16)</f>
        <v>164336419548.1265</v>
      </c>
      <c r="P17" s="68">
        <f>SUM(P12:P14)</f>
        <v>0</v>
      </c>
      <c r="Q17" s="95">
        <f>O17/$O$17</f>
        <v>1</v>
      </c>
    </row>
    <row r="18" spans="1:19" ht="21.75" thickTop="1" x14ac:dyDescent="0.55000000000000004">
      <c r="L18" s="87">
        <v>0.2044</v>
      </c>
      <c r="Q18" s="7"/>
    </row>
    <row r="19" spans="1:19" x14ac:dyDescent="0.55000000000000004">
      <c r="L19" s="87">
        <v>0.11650000000000001</v>
      </c>
    </row>
    <row r="20" spans="1:19" x14ac:dyDescent="0.55000000000000004">
      <c r="L20" s="87">
        <v>0</v>
      </c>
    </row>
    <row r="21" spans="1:19" ht="21" customHeight="1" x14ac:dyDescent="0.55000000000000004">
      <c r="A21" s="163">
        <v>1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</row>
    <row r="22" spans="1:19" x14ac:dyDescent="0.55000000000000004">
      <c r="L22" s="87">
        <v>0</v>
      </c>
    </row>
    <row r="23" spans="1:19" x14ac:dyDescent="0.55000000000000004">
      <c r="L23" s="87">
        <v>0.13189999999999999</v>
      </c>
    </row>
    <row r="24" spans="1:19" x14ac:dyDescent="0.55000000000000004">
      <c r="L24" s="87">
        <v>3.9899999999999998E-2</v>
      </c>
    </row>
    <row r="25" spans="1:19" x14ac:dyDescent="0.55000000000000004">
      <c r="L25" s="87">
        <v>0.18509999999999999</v>
      </c>
    </row>
    <row r="26" spans="1:19" x14ac:dyDescent="0.55000000000000004">
      <c r="L26" s="87">
        <v>1.89E-2</v>
      </c>
    </row>
    <row r="27" spans="1:19" x14ac:dyDescent="0.55000000000000004">
      <c r="L27" s="87">
        <v>5.16E-2</v>
      </c>
    </row>
    <row r="28" spans="1:19" x14ac:dyDescent="0.55000000000000004">
      <c r="L28" s="87">
        <v>3.6200000000000003E-2</v>
      </c>
    </row>
    <row r="29" spans="1:19" x14ac:dyDescent="0.55000000000000004">
      <c r="L29" s="87">
        <v>0</v>
      </c>
    </row>
    <row r="30" spans="1:19" x14ac:dyDescent="0.55000000000000004">
      <c r="L30" s="87">
        <v>1.8200000000000001E-2</v>
      </c>
    </row>
    <row r="31" spans="1:19" x14ac:dyDescent="0.55000000000000004">
      <c r="L31" s="87">
        <v>3.3000000000000002E-2</v>
      </c>
    </row>
    <row r="32" spans="1:19" x14ac:dyDescent="0.55000000000000004">
      <c r="L32" s="87">
        <v>5.7999999999999996E-3</v>
      </c>
    </row>
    <row r="33" spans="12:12" x14ac:dyDescent="0.55000000000000004">
      <c r="L33" s="87">
        <v>2.0000000000000001E-4</v>
      </c>
    </row>
    <row r="34" spans="12:12" x14ac:dyDescent="0.55000000000000004">
      <c r="L34" s="87">
        <v>0</v>
      </c>
    </row>
    <row r="35" spans="12:12" x14ac:dyDescent="0.55000000000000004">
      <c r="L35" s="87">
        <v>0</v>
      </c>
    </row>
    <row r="36" spans="12:12" x14ac:dyDescent="0.55000000000000004">
      <c r="L36" s="87">
        <v>0</v>
      </c>
    </row>
    <row r="37" spans="12:12" x14ac:dyDescent="0.55000000000000004">
      <c r="L37" s="87">
        <v>1E-4</v>
      </c>
    </row>
    <row r="38" spans="12:12" x14ac:dyDescent="0.55000000000000004">
      <c r="L38" s="87">
        <v>-9.1000000000000004E-3</v>
      </c>
    </row>
    <row r="39" spans="12:12" x14ac:dyDescent="0.55000000000000004">
      <c r="L39" s="87">
        <v>0</v>
      </c>
    </row>
    <row r="40" spans="12:12" x14ac:dyDescent="0.55000000000000004">
      <c r="L40" s="87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27"/>
  <sheetViews>
    <sheetView rightToLeft="1" view="pageBreakPreview" topLeftCell="G17" zoomScale="85" zoomScaleNormal="85" zoomScaleSheetLayoutView="85" workbookViewId="0">
      <selection activeCell="I25" sqref="I25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64" t="s">
        <v>74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27" ht="30" x14ac:dyDescent="0.55000000000000004">
      <c r="A3" s="164" t="s">
        <v>36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1:27" ht="30" x14ac:dyDescent="0.55000000000000004">
      <c r="A4" s="164" t="s">
        <v>241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6" spans="1:27" ht="30" x14ac:dyDescent="0.55000000000000004">
      <c r="A6" s="11" t="s">
        <v>234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7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7" t="s">
        <v>1</v>
      </c>
      <c r="C9" s="105" t="s">
        <v>5</v>
      </c>
      <c r="D9" s="33"/>
      <c r="E9" s="105" t="s">
        <v>49</v>
      </c>
      <c r="F9" s="33"/>
      <c r="G9" s="105" t="s">
        <v>50</v>
      </c>
      <c r="H9" s="33"/>
      <c r="I9" s="105" t="s">
        <v>52</v>
      </c>
      <c r="K9" s="105" t="s">
        <v>5</v>
      </c>
      <c r="L9" s="33"/>
      <c r="M9" s="105" t="s">
        <v>49</v>
      </c>
      <c r="N9" s="33"/>
      <c r="O9" s="105" t="s">
        <v>50</v>
      </c>
      <c r="P9" s="33"/>
      <c r="Q9" s="105" t="s">
        <v>52</v>
      </c>
    </row>
    <row r="10" spans="1:27" ht="25.5" customHeight="1" x14ac:dyDescent="0.55000000000000004">
      <c r="A10" s="29" t="s">
        <v>176</v>
      </c>
      <c r="C10" s="104">
        <v>0</v>
      </c>
      <c r="D10" s="66"/>
      <c r="E10" s="104">
        <v>0</v>
      </c>
      <c r="F10" s="66"/>
      <c r="G10" s="104">
        <v>0</v>
      </c>
      <c r="H10" s="66"/>
      <c r="I10" s="104">
        <v>0</v>
      </c>
      <c r="J10" s="66"/>
      <c r="K10" s="104">
        <v>653000</v>
      </c>
      <c r="L10" s="66"/>
      <c r="M10" s="104">
        <v>8549103381</v>
      </c>
      <c r="N10" s="66"/>
      <c r="O10" s="104">
        <v>6717912993</v>
      </c>
      <c r="P10" s="66"/>
      <c r="Q10" s="104">
        <v>1831190388</v>
      </c>
      <c r="U10" s="87"/>
    </row>
    <row r="11" spans="1:27" ht="25.5" customHeight="1" x14ac:dyDescent="0.55000000000000004">
      <c r="A11" s="2" t="s">
        <v>177</v>
      </c>
      <c r="C11" s="68">
        <v>0</v>
      </c>
      <c r="D11" s="66"/>
      <c r="E11" s="68">
        <v>0</v>
      </c>
      <c r="F11" s="66"/>
      <c r="G11" s="68">
        <v>0</v>
      </c>
      <c r="H11" s="66"/>
      <c r="I11" s="68">
        <v>0</v>
      </c>
      <c r="J11" s="66"/>
      <c r="K11" s="68">
        <v>400000</v>
      </c>
      <c r="L11" s="66"/>
      <c r="M11" s="68">
        <v>6323631565</v>
      </c>
      <c r="N11" s="66"/>
      <c r="O11" s="68">
        <v>4934133750</v>
      </c>
      <c r="P11" s="66"/>
      <c r="Q11" s="68">
        <v>1389497815</v>
      </c>
      <c r="U11" s="87"/>
    </row>
    <row r="12" spans="1:27" ht="25.5" customHeight="1" x14ac:dyDescent="0.55000000000000004">
      <c r="A12" s="2" t="s">
        <v>168</v>
      </c>
      <c r="C12" s="68">
        <v>0</v>
      </c>
      <c r="D12" s="66"/>
      <c r="E12" s="68">
        <v>0</v>
      </c>
      <c r="F12" s="66"/>
      <c r="G12" s="68">
        <v>0</v>
      </c>
      <c r="H12" s="66"/>
      <c r="I12" s="68">
        <v>0</v>
      </c>
      <c r="J12" s="66"/>
      <c r="K12" s="68">
        <v>525253</v>
      </c>
      <c r="L12" s="66"/>
      <c r="M12" s="68">
        <v>3054441523</v>
      </c>
      <c r="N12" s="66"/>
      <c r="O12" s="68">
        <v>1667153888</v>
      </c>
      <c r="P12" s="66"/>
      <c r="Q12" s="68">
        <v>1387287635</v>
      </c>
      <c r="U12" s="87"/>
    </row>
    <row r="13" spans="1:27" ht="25.5" customHeight="1" x14ac:dyDescent="0.55000000000000004">
      <c r="A13" s="2" t="s">
        <v>78</v>
      </c>
      <c r="C13" s="68">
        <v>0</v>
      </c>
      <c r="D13" s="66"/>
      <c r="E13" s="68">
        <v>0</v>
      </c>
      <c r="F13" s="66"/>
      <c r="G13" s="68">
        <v>0</v>
      </c>
      <c r="H13" s="66"/>
      <c r="I13" s="68">
        <v>0</v>
      </c>
      <c r="J13" s="66"/>
      <c r="K13" s="68">
        <v>678726</v>
      </c>
      <c r="L13" s="66"/>
      <c r="M13" s="68">
        <v>2921397244</v>
      </c>
      <c r="N13" s="66"/>
      <c r="O13" s="68">
        <v>1644888320</v>
      </c>
      <c r="P13" s="66"/>
      <c r="Q13" s="68">
        <v>1276508924</v>
      </c>
      <c r="U13" s="87"/>
    </row>
    <row r="14" spans="1:27" ht="25.5" customHeight="1" x14ac:dyDescent="0.55000000000000004">
      <c r="A14" s="2" t="s">
        <v>153</v>
      </c>
      <c r="C14" s="68">
        <v>0</v>
      </c>
      <c r="D14" s="66"/>
      <c r="E14" s="68">
        <v>0</v>
      </c>
      <c r="F14" s="66"/>
      <c r="G14" s="68">
        <v>0</v>
      </c>
      <c r="H14" s="66"/>
      <c r="I14" s="68">
        <v>0</v>
      </c>
      <c r="J14" s="66"/>
      <c r="K14" s="68">
        <v>6364</v>
      </c>
      <c r="L14" s="66"/>
      <c r="M14" s="68">
        <v>4379104146</v>
      </c>
      <c r="N14" s="66"/>
      <c r="O14" s="68">
        <v>3963417099</v>
      </c>
      <c r="P14" s="66"/>
      <c r="Q14" s="68">
        <v>415687047</v>
      </c>
      <c r="U14" s="87"/>
    </row>
    <row r="15" spans="1:27" ht="25.5" customHeight="1" x14ac:dyDescent="0.55000000000000004">
      <c r="A15" s="2" t="s">
        <v>156</v>
      </c>
      <c r="C15" s="68">
        <v>3764</v>
      </c>
      <c r="D15" s="66"/>
      <c r="E15" s="68">
        <v>2501234372</v>
      </c>
      <c r="F15" s="66"/>
      <c r="G15" s="68">
        <v>2219303759</v>
      </c>
      <c r="H15" s="66"/>
      <c r="I15" s="68">
        <v>281930613</v>
      </c>
      <c r="J15" s="66"/>
      <c r="K15" s="68">
        <v>8037</v>
      </c>
      <c r="L15" s="66"/>
      <c r="M15" s="68">
        <v>5142793511</v>
      </c>
      <c r="N15" s="66"/>
      <c r="O15" s="68">
        <v>4738720588</v>
      </c>
      <c r="P15" s="66"/>
      <c r="Q15" s="68">
        <v>404072923</v>
      </c>
      <c r="U15" s="87"/>
    </row>
    <row r="16" spans="1:27" ht="25.5" customHeight="1" x14ac:dyDescent="0.55000000000000004">
      <c r="A16" s="2" t="s">
        <v>170</v>
      </c>
      <c r="C16" s="68">
        <v>0</v>
      </c>
      <c r="D16" s="66"/>
      <c r="E16" s="68">
        <v>0</v>
      </c>
      <c r="F16" s="66"/>
      <c r="G16" s="68">
        <v>0</v>
      </c>
      <c r="H16" s="66"/>
      <c r="I16" s="68">
        <v>0</v>
      </c>
      <c r="J16" s="66"/>
      <c r="K16" s="68">
        <v>1762649</v>
      </c>
      <c r="L16" s="66"/>
      <c r="M16" s="68">
        <v>1082144725</v>
      </c>
      <c r="N16" s="66"/>
      <c r="O16" s="68">
        <v>725394752</v>
      </c>
      <c r="P16" s="66"/>
      <c r="Q16" s="68">
        <v>356749973</v>
      </c>
      <c r="U16" s="87"/>
    </row>
    <row r="17" spans="1:21" ht="25.5" customHeight="1" x14ac:dyDescent="0.55000000000000004">
      <c r="A17" s="2" t="s">
        <v>174</v>
      </c>
      <c r="C17" s="68">
        <v>0</v>
      </c>
      <c r="D17" s="66"/>
      <c r="E17" s="68">
        <v>0</v>
      </c>
      <c r="F17" s="66"/>
      <c r="G17" s="68">
        <v>0</v>
      </c>
      <c r="H17" s="66"/>
      <c r="I17" s="68">
        <v>0</v>
      </c>
      <c r="J17" s="66"/>
      <c r="K17" s="68">
        <v>5043</v>
      </c>
      <c r="L17" s="66"/>
      <c r="M17" s="68">
        <v>3690302713</v>
      </c>
      <c r="N17" s="66"/>
      <c r="O17" s="68">
        <v>3479543518</v>
      </c>
      <c r="P17" s="66"/>
      <c r="Q17" s="68">
        <v>210759195</v>
      </c>
      <c r="U17" s="87"/>
    </row>
    <row r="18" spans="1:21" ht="25.5" customHeight="1" x14ac:dyDescent="0.55000000000000004">
      <c r="A18" s="2" t="s">
        <v>169</v>
      </c>
      <c r="C18" s="68">
        <v>0</v>
      </c>
      <c r="D18" s="66"/>
      <c r="E18" s="68">
        <v>0</v>
      </c>
      <c r="F18" s="66"/>
      <c r="G18" s="68">
        <v>0</v>
      </c>
      <c r="H18" s="66"/>
      <c r="I18" s="68">
        <v>0</v>
      </c>
      <c r="J18" s="66"/>
      <c r="K18" s="68">
        <v>2420000</v>
      </c>
      <c r="L18" s="66"/>
      <c r="M18" s="68">
        <v>1271429761</v>
      </c>
      <c r="N18" s="66"/>
      <c r="O18" s="68">
        <v>1072898046</v>
      </c>
      <c r="P18" s="66"/>
      <c r="Q18" s="68">
        <v>198531715</v>
      </c>
      <c r="U18" s="87"/>
    </row>
    <row r="19" spans="1:21" ht="25.5" customHeight="1" x14ac:dyDescent="0.55000000000000004">
      <c r="A19" s="2" t="s">
        <v>199</v>
      </c>
      <c r="C19" s="68">
        <v>2446</v>
      </c>
      <c r="D19" s="66"/>
      <c r="E19" s="68">
        <v>2446000000</v>
      </c>
      <c r="F19" s="66"/>
      <c r="G19" s="68">
        <v>2309442508</v>
      </c>
      <c r="H19" s="66"/>
      <c r="I19" s="68">
        <v>136557492</v>
      </c>
      <c r="J19" s="66"/>
      <c r="K19" s="68">
        <v>2446</v>
      </c>
      <c r="L19" s="66"/>
      <c r="M19" s="68">
        <v>2446000000</v>
      </c>
      <c r="N19" s="66"/>
      <c r="O19" s="68">
        <v>2309442508</v>
      </c>
      <c r="P19" s="66"/>
      <c r="Q19" s="68">
        <v>136557492</v>
      </c>
      <c r="U19" s="87"/>
    </row>
    <row r="20" spans="1:21" ht="25.5" customHeight="1" x14ac:dyDescent="0.55000000000000004">
      <c r="A20" s="2" t="s">
        <v>165</v>
      </c>
      <c r="C20" s="68">
        <v>0</v>
      </c>
      <c r="D20" s="66"/>
      <c r="E20" s="68">
        <v>0</v>
      </c>
      <c r="F20" s="66"/>
      <c r="G20" s="68">
        <v>0</v>
      </c>
      <c r="H20" s="66"/>
      <c r="I20" s="68">
        <v>0</v>
      </c>
      <c r="J20" s="66"/>
      <c r="K20" s="68">
        <v>300000</v>
      </c>
      <c r="L20" s="66"/>
      <c r="M20" s="68">
        <v>853789553</v>
      </c>
      <c r="N20" s="66"/>
      <c r="O20" s="68">
        <v>793848334</v>
      </c>
      <c r="P20" s="66"/>
      <c r="Q20" s="68">
        <v>59941219</v>
      </c>
      <c r="U20" s="87"/>
    </row>
    <row r="21" spans="1:21" ht="25.5" customHeight="1" x14ac:dyDescent="0.55000000000000004">
      <c r="A21" s="2" t="s">
        <v>197</v>
      </c>
      <c r="C21" s="68">
        <v>0</v>
      </c>
      <c r="D21" s="66"/>
      <c r="E21" s="68">
        <v>0</v>
      </c>
      <c r="F21" s="66"/>
      <c r="G21" s="68">
        <v>0</v>
      </c>
      <c r="H21" s="66"/>
      <c r="I21" s="68">
        <v>0</v>
      </c>
      <c r="J21" s="66"/>
      <c r="K21" s="68">
        <v>36456</v>
      </c>
      <c r="L21" s="66"/>
      <c r="M21" s="68">
        <v>3006728031</v>
      </c>
      <c r="N21" s="66"/>
      <c r="O21" s="68">
        <v>2999979785</v>
      </c>
      <c r="P21" s="66"/>
      <c r="Q21" s="68">
        <v>6748246</v>
      </c>
      <c r="U21" s="87"/>
    </row>
    <row r="22" spans="1:21" ht="25.5" customHeight="1" x14ac:dyDescent="0.55000000000000004">
      <c r="A22" s="2" t="s">
        <v>13</v>
      </c>
      <c r="C22" s="68">
        <v>0</v>
      </c>
      <c r="D22" s="66"/>
      <c r="E22" s="68">
        <v>0</v>
      </c>
      <c r="F22" s="66"/>
      <c r="G22" s="68">
        <v>0</v>
      </c>
      <c r="H22" s="66"/>
      <c r="I22" s="68">
        <v>0</v>
      </c>
      <c r="J22" s="66"/>
      <c r="K22" s="68">
        <v>586279</v>
      </c>
      <c r="L22" s="66"/>
      <c r="M22" s="68">
        <v>2252465268</v>
      </c>
      <c r="N22" s="66"/>
      <c r="O22" s="68">
        <v>2253068614</v>
      </c>
      <c r="P22" s="66"/>
      <c r="Q22" s="68">
        <v>-603346</v>
      </c>
      <c r="U22" s="87"/>
    </row>
    <row r="23" spans="1:21" ht="25.5" customHeight="1" x14ac:dyDescent="0.55000000000000004">
      <c r="A23" s="2" t="s">
        <v>179</v>
      </c>
      <c r="C23" s="68">
        <v>0</v>
      </c>
      <c r="D23" s="66"/>
      <c r="E23" s="68">
        <v>0</v>
      </c>
      <c r="F23" s="66"/>
      <c r="G23" s="68">
        <v>0</v>
      </c>
      <c r="H23" s="66"/>
      <c r="I23" s="68">
        <v>0</v>
      </c>
      <c r="J23" s="66"/>
      <c r="K23" s="68">
        <v>48452</v>
      </c>
      <c r="L23" s="66"/>
      <c r="M23" s="68">
        <v>65358159</v>
      </c>
      <c r="N23" s="66"/>
      <c r="O23" s="68">
        <v>80048087</v>
      </c>
      <c r="P23" s="66"/>
      <c r="Q23" s="68">
        <v>-14689928</v>
      </c>
      <c r="U23" s="87"/>
    </row>
    <row r="24" spans="1:21" ht="25.5" customHeight="1" x14ac:dyDescent="0.55000000000000004">
      <c r="A24" s="2" t="s">
        <v>171</v>
      </c>
      <c r="C24" s="68">
        <v>13382</v>
      </c>
      <c r="D24" s="66"/>
      <c r="E24" s="68">
        <v>170004382</v>
      </c>
      <c r="F24" s="66"/>
      <c r="G24" s="68">
        <v>213636176</v>
      </c>
      <c r="H24" s="66"/>
      <c r="I24" s="68">
        <v>-43631794</v>
      </c>
      <c r="J24" s="66"/>
      <c r="K24" s="68">
        <v>13382</v>
      </c>
      <c r="L24" s="66"/>
      <c r="M24" s="68">
        <v>170004382</v>
      </c>
      <c r="N24" s="66"/>
      <c r="O24" s="68">
        <v>213636176</v>
      </c>
      <c r="P24" s="66"/>
      <c r="Q24" s="68">
        <v>-43631794</v>
      </c>
      <c r="U24" s="87"/>
    </row>
    <row r="25" spans="1:21" ht="24.75" thickBot="1" x14ac:dyDescent="0.6">
      <c r="A25" s="121" t="s">
        <v>58</v>
      </c>
      <c r="C25" s="65">
        <f>SUM(C10:C24)</f>
        <v>19592</v>
      </c>
      <c r="D25" s="65"/>
      <c r="E25" s="65">
        <f>SUM(E10:E24)</f>
        <v>5117238754</v>
      </c>
      <c r="F25" s="65"/>
      <c r="G25" s="65">
        <f>SUM(G10:G24)</f>
        <v>4742382443</v>
      </c>
      <c r="H25" s="65"/>
      <c r="I25" s="65">
        <f>SUM(I10:I24)</f>
        <v>374856311</v>
      </c>
      <c r="J25" s="65"/>
      <c r="K25" s="65">
        <f>SUM(K10:K24)</f>
        <v>7446087</v>
      </c>
      <c r="L25" s="65"/>
      <c r="M25" s="65">
        <f>SUM(M10:M24)</f>
        <v>45208693962</v>
      </c>
      <c r="N25" s="65"/>
      <c r="O25" s="65">
        <f>SUM(O10:O24)</f>
        <v>37594086458</v>
      </c>
      <c r="P25" s="65"/>
      <c r="Q25" s="65">
        <f>SUM(Q10:Q24)</f>
        <v>7614607504</v>
      </c>
    </row>
    <row r="26" spans="1:21" ht="21.75" thickTop="1" x14ac:dyDescent="0.55000000000000004"/>
    <row r="27" spans="1:21" ht="26.25" customHeight="1" x14ac:dyDescent="0.55000000000000004">
      <c r="A27" s="230">
        <v>19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</row>
  </sheetData>
  <sortState xmlns:xlrd2="http://schemas.microsoft.com/office/spreadsheetml/2017/richdata2" ref="A10:R24">
    <sortCondition descending="1" ref="Q10:Q24"/>
  </sortState>
  <mergeCells count="4">
    <mergeCell ref="A3:Q3"/>
    <mergeCell ref="A4:Q4"/>
    <mergeCell ref="A2:Q2"/>
    <mergeCell ref="A27:Q27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I15" sqref="I1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5" ht="25.5" x14ac:dyDescent="0.25">
      <c r="A2" s="181" t="s">
        <v>36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</row>
    <row r="3" spans="1:25" ht="25.5" x14ac:dyDescent="0.25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</row>
    <row r="4" spans="1:25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5" ht="24" x14ac:dyDescent="0.25">
      <c r="A5" s="223" t="s">
        <v>235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</row>
    <row r="6" spans="1:25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</row>
    <row r="7" spans="1:25" ht="21" x14ac:dyDescent="0.25">
      <c r="A7" s="110"/>
      <c r="B7" s="110"/>
      <c r="C7" s="110"/>
      <c r="D7" s="110"/>
      <c r="E7" s="183" t="s">
        <v>38</v>
      </c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10"/>
      <c r="Y7" s="112" t="s">
        <v>102</v>
      </c>
    </row>
    <row r="8" spans="1:25" ht="63" x14ac:dyDescent="0.25">
      <c r="A8" s="112" t="s">
        <v>136</v>
      </c>
      <c r="B8" s="110"/>
      <c r="C8" s="112" t="s">
        <v>137</v>
      </c>
      <c r="D8" s="110"/>
      <c r="E8" s="118" t="s">
        <v>16</v>
      </c>
      <c r="F8" s="111"/>
      <c r="G8" s="118" t="s">
        <v>5</v>
      </c>
      <c r="H8" s="111"/>
      <c r="I8" s="118" t="s">
        <v>15</v>
      </c>
      <c r="J8" s="111"/>
      <c r="K8" s="118" t="s">
        <v>138</v>
      </c>
      <c r="L8" s="111"/>
      <c r="M8" s="118" t="s">
        <v>139</v>
      </c>
      <c r="N8" s="111"/>
      <c r="O8" s="118" t="s">
        <v>140</v>
      </c>
      <c r="P8" s="111"/>
      <c r="Q8" s="118" t="s">
        <v>141</v>
      </c>
      <c r="R8" s="111"/>
      <c r="S8" s="118" t="s">
        <v>142</v>
      </c>
      <c r="T8" s="111"/>
      <c r="U8" s="118" t="s">
        <v>143</v>
      </c>
      <c r="V8" s="111"/>
      <c r="W8" s="118" t="s">
        <v>144</v>
      </c>
      <c r="X8" s="110"/>
      <c r="Y8" s="118" t="s">
        <v>144</v>
      </c>
    </row>
    <row r="9" spans="1:25" x14ac:dyDescent="0.25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ht="15.75" thickBot="1" x14ac:dyDescent="0.3">
      <c r="A10" s="134" t="s">
        <v>58</v>
      </c>
      <c r="C10" s="133"/>
      <c r="E10" s="133"/>
      <c r="G10" s="133"/>
      <c r="I10" s="133"/>
      <c r="K10" s="133"/>
      <c r="M10" s="133"/>
      <c r="O10" s="133"/>
      <c r="Q10" s="133"/>
      <c r="S10" s="133"/>
      <c r="U10" s="133"/>
      <c r="W10" s="133"/>
      <c r="Y10" s="133"/>
    </row>
    <row r="11" spans="1:25" ht="15.75" thickTop="1" x14ac:dyDescent="0.25"/>
    <row r="16" spans="1:25" ht="24" x14ac:dyDescent="0.25">
      <c r="A16" s="189">
        <v>20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8"/>
  <sheetViews>
    <sheetView rightToLeft="1" view="pageBreakPreview" topLeftCell="B21" zoomScaleNormal="55" zoomScaleSheetLayoutView="100" workbookViewId="0">
      <selection activeCell="B22" sqref="A22:XFD28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6" t="s">
        <v>74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</row>
    <row r="3" spans="2:28" ht="30" x14ac:dyDescent="0.55000000000000004">
      <c r="B3" s="166" t="s">
        <v>36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</row>
    <row r="4" spans="2:28" ht="30" x14ac:dyDescent="0.55000000000000004">
      <c r="B4" s="166" t="s">
        <v>241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</row>
    <row r="5" spans="2:28" ht="61.5" customHeight="1" x14ac:dyDescent="0.55000000000000004"/>
    <row r="6" spans="2:28" s="2" customFormat="1" ht="30" x14ac:dyDescent="0.55000000000000004">
      <c r="B6" s="11" t="s">
        <v>236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65" t="s">
        <v>1</v>
      </c>
      <c r="D8" s="166" t="s">
        <v>38</v>
      </c>
      <c r="E8" s="166" t="s">
        <v>38</v>
      </c>
      <c r="F8" s="166" t="s">
        <v>38</v>
      </c>
      <c r="G8" s="166" t="s">
        <v>38</v>
      </c>
      <c r="H8" s="166" t="s">
        <v>38</v>
      </c>
      <c r="I8" s="166" t="s">
        <v>38</v>
      </c>
      <c r="J8" s="166" t="s">
        <v>38</v>
      </c>
      <c r="L8" s="166" t="s">
        <v>39</v>
      </c>
      <c r="M8" s="166" t="s">
        <v>39</v>
      </c>
      <c r="N8" s="166" t="s">
        <v>39</v>
      </c>
      <c r="O8" s="166" t="s">
        <v>39</v>
      </c>
      <c r="P8" s="166" t="s">
        <v>39</v>
      </c>
      <c r="Q8" s="166" t="s">
        <v>39</v>
      </c>
      <c r="R8" s="166" t="s">
        <v>39</v>
      </c>
    </row>
    <row r="9" spans="2:28" ht="69" customHeight="1" x14ac:dyDescent="0.65">
      <c r="B9" s="165" t="s">
        <v>1</v>
      </c>
      <c r="D9" s="231" t="s">
        <v>5</v>
      </c>
      <c r="E9" s="38"/>
      <c r="F9" s="231" t="s">
        <v>135</v>
      </c>
      <c r="G9" s="38"/>
      <c r="H9" s="231" t="s">
        <v>50</v>
      </c>
      <c r="I9" s="38"/>
      <c r="J9" s="231" t="s">
        <v>51</v>
      </c>
      <c r="K9" s="27"/>
      <c r="L9" s="231" t="s">
        <v>5</v>
      </c>
      <c r="M9" s="38"/>
      <c r="N9" s="231" t="s">
        <v>135</v>
      </c>
      <c r="O9" s="38"/>
      <c r="P9" s="231" t="s">
        <v>50</v>
      </c>
      <c r="Q9" s="38"/>
      <c r="R9" s="208" t="s">
        <v>145</v>
      </c>
    </row>
    <row r="10" spans="2:28" ht="21.75" customHeight="1" x14ac:dyDescent="0.55000000000000004">
      <c r="B10" s="21" t="s">
        <v>172</v>
      </c>
      <c r="D10" s="63">
        <v>24294</v>
      </c>
      <c r="E10" s="5"/>
      <c r="F10" s="63">
        <v>16485592184</v>
      </c>
      <c r="G10" s="5"/>
      <c r="H10" s="63">
        <v>15910341665</v>
      </c>
      <c r="I10" s="5"/>
      <c r="J10" s="63">
        <v>575250519</v>
      </c>
      <c r="K10" s="5"/>
      <c r="L10" s="63">
        <v>24294</v>
      </c>
      <c r="M10" s="5"/>
      <c r="N10" s="63">
        <v>16485592184</v>
      </c>
      <c r="O10" s="5"/>
      <c r="P10" s="63">
        <v>14420733568</v>
      </c>
      <c r="Q10" s="5"/>
      <c r="R10" s="63">
        <v>2064858616</v>
      </c>
    </row>
    <row r="11" spans="2:28" ht="21.75" customHeight="1" x14ac:dyDescent="0.55000000000000004">
      <c r="B11" s="21" t="s">
        <v>156</v>
      </c>
      <c r="D11" s="63">
        <v>23236</v>
      </c>
      <c r="E11" s="5"/>
      <c r="F11" s="63">
        <v>15662407154</v>
      </c>
      <c r="G11" s="5"/>
      <c r="H11" s="63">
        <v>15419784576</v>
      </c>
      <c r="I11" s="5"/>
      <c r="J11" s="63">
        <v>242622578</v>
      </c>
      <c r="K11" s="5"/>
      <c r="L11" s="63">
        <v>23236</v>
      </c>
      <c r="M11" s="5"/>
      <c r="N11" s="63">
        <v>15662407154</v>
      </c>
      <c r="O11" s="5"/>
      <c r="P11" s="63">
        <v>13700250302</v>
      </c>
      <c r="Q11" s="5"/>
      <c r="R11" s="63">
        <v>1962156852</v>
      </c>
    </row>
    <row r="12" spans="2:28" ht="21.75" customHeight="1" x14ac:dyDescent="0.55000000000000004">
      <c r="B12" s="21" t="s">
        <v>150</v>
      </c>
      <c r="D12" s="63">
        <v>24675</v>
      </c>
      <c r="E12" s="5"/>
      <c r="F12" s="63">
        <v>16004264701</v>
      </c>
      <c r="G12" s="5"/>
      <c r="H12" s="63">
        <v>15491783830</v>
      </c>
      <c r="I12" s="5"/>
      <c r="J12" s="63">
        <v>512480871</v>
      </c>
      <c r="K12" s="5"/>
      <c r="L12" s="63">
        <v>24675</v>
      </c>
      <c r="M12" s="5"/>
      <c r="N12" s="63">
        <v>16004264701</v>
      </c>
      <c r="O12" s="5"/>
      <c r="P12" s="63">
        <v>14051099026</v>
      </c>
      <c r="Q12" s="5"/>
      <c r="R12" s="63">
        <v>1953165675</v>
      </c>
    </row>
    <row r="13" spans="2:28" ht="21.75" customHeight="1" x14ac:dyDescent="0.55000000000000004">
      <c r="B13" s="21" t="s">
        <v>153</v>
      </c>
      <c r="D13" s="63">
        <v>19237</v>
      </c>
      <c r="E13" s="5"/>
      <c r="F13" s="63">
        <v>13658487130</v>
      </c>
      <c r="G13" s="5"/>
      <c r="H13" s="63">
        <v>13171167604</v>
      </c>
      <c r="I13" s="5"/>
      <c r="J13" s="63">
        <v>487319526</v>
      </c>
      <c r="K13" s="5"/>
      <c r="L13" s="63">
        <v>19237</v>
      </c>
      <c r="M13" s="5"/>
      <c r="N13" s="63">
        <v>13658487130</v>
      </c>
      <c r="O13" s="5"/>
      <c r="P13" s="63">
        <v>11980555432</v>
      </c>
      <c r="Q13" s="5"/>
      <c r="R13" s="63">
        <v>1677931698</v>
      </c>
    </row>
    <row r="14" spans="2:28" ht="21.75" customHeight="1" x14ac:dyDescent="0.55000000000000004">
      <c r="B14" s="21" t="s">
        <v>162</v>
      </c>
      <c r="D14" s="63">
        <v>20637</v>
      </c>
      <c r="E14" s="5"/>
      <c r="F14" s="63">
        <v>13589890065</v>
      </c>
      <c r="G14" s="5"/>
      <c r="H14" s="63">
        <v>13174955216</v>
      </c>
      <c r="I14" s="5"/>
      <c r="J14" s="63">
        <v>414934849</v>
      </c>
      <c r="K14" s="5"/>
      <c r="L14" s="63">
        <v>20637</v>
      </c>
      <c r="M14" s="5"/>
      <c r="N14" s="63">
        <v>13589890065</v>
      </c>
      <c r="O14" s="5"/>
      <c r="P14" s="63">
        <v>11936340646</v>
      </c>
      <c r="Q14" s="5"/>
      <c r="R14" s="63">
        <v>1653549419</v>
      </c>
    </row>
    <row r="15" spans="2:28" ht="21.75" customHeight="1" x14ac:dyDescent="0.55000000000000004">
      <c r="B15" s="21" t="s">
        <v>159</v>
      </c>
      <c r="D15" s="63">
        <v>9190</v>
      </c>
      <c r="E15" s="5"/>
      <c r="F15" s="63">
        <v>8280067465</v>
      </c>
      <c r="G15" s="5"/>
      <c r="H15" s="63">
        <v>7900534128</v>
      </c>
      <c r="I15" s="5"/>
      <c r="J15" s="63">
        <v>379533337</v>
      </c>
      <c r="K15" s="5"/>
      <c r="L15" s="63">
        <v>9190</v>
      </c>
      <c r="M15" s="5"/>
      <c r="N15" s="63">
        <v>8280067465</v>
      </c>
      <c r="O15" s="5"/>
      <c r="P15" s="63">
        <v>7246104205</v>
      </c>
      <c r="Q15" s="5"/>
      <c r="R15" s="63">
        <v>1033963260</v>
      </c>
    </row>
    <row r="16" spans="2:28" ht="21.75" customHeight="1" x14ac:dyDescent="0.55000000000000004">
      <c r="B16" s="21" t="s">
        <v>198</v>
      </c>
      <c r="D16" s="63">
        <v>14705</v>
      </c>
      <c r="E16" s="5"/>
      <c r="F16" s="63">
        <v>13428377415</v>
      </c>
      <c r="G16" s="5"/>
      <c r="H16" s="63">
        <v>12964680480</v>
      </c>
      <c r="I16" s="5"/>
      <c r="J16" s="63">
        <v>463696935</v>
      </c>
      <c r="K16" s="5"/>
      <c r="L16" s="63">
        <v>14705</v>
      </c>
      <c r="M16" s="5"/>
      <c r="N16" s="63">
        <v>13428377415</v>
      </c>
      <c r="O16" s="5"/>
      <c r="P16" s="63">
        <v>12673978803</v>
      </c>
      <c r="Q16" s="5"/>
      <c r="R16" s="63">
        <v>754398612</v>
      </c>
    </row>
    <row r="17" spans="2:52" ht="21.75" customHeight="1" x14ac:dyDescent="0.55000000000000004">
      <c r="B17" s="21" t="s">
        <v>202</v>
      </c>
      <c r="D17" s="63">
        <v>5106</v>
      </c>
      <c r="E17" s="5"/>
      <c r="F17" s="63">
        <v>4911081705</v>
      </c>
      <c r="G17" s="5"/>
      <c r="H17" s="63">
        <v>4740505849</v>
      </c>
      <c r="I17" s="5"/>
      <c r="J17" s="63">
        <v>170575856</v>
      </c>
      <c r="K17" s="5"/>
      <c r="L17" s="63">
        <v>5106</v>
      </c>
      <c r="M17" s="5"/>
      <c r="N17" s="63">
        <v>4911081705</v>
      </c>
      <c r="O17" s="5"/>
      <c r="P17" s="63">
        <v>4610327925</v>
      </c>
      <c r="Q17" s="5"/>
      <c r="R17" s="63">
        <v>300753780</v>
      </c>
    </row>
    <row r="18" spans="2:52" ht="21.75" customHeight="1" x14ac:dyDescent="0.55000000000000004">
      <c r="B18" s="21" t="s">
        <v>174</v>
      </c>
      <c r="D18" s="63">
        <v>2957</v>
      </c>
      <c r="E18" s="5"/>
      <c r="F18" s="63">
        <v>2313167032</v>
      </c>
      <c r="G18" s="5"/>
      <c r="H18" s="63">
        <v>2235947148</v>
      </c>
      <c r="I18" s="5"/>
      <c r="J18" s="63">
        <v>77219884</v>
      </c>
      <c r="K18" s="5"/>
      <c r="L18" s="63">
        <v>2957</v>
      </c>
      <c r="M18" s="5"/>
      <c r="N18" s="63">
        <v>2313167032</v>
      </c>
      <c r="O18" s="5"/>
      <c r="P18" s="63">
        <v>2040255837</v>
      </c>
      <c r="Q18" s="5"/>
      <c r="R18" s="63">
        <v>272911195</v>
      </c>
    </row>
    <row r="19" spans="2:52" ht="21.75" customHeight="1" x14ac:dyDescent="0.55000000000000004">
      <c r="B19" s="21" t="s">
        <v>166</v>
      </c>
      <c r="D19" s="63">
        <v>1300</v>
      </c>
      <c r="E19" s="5"/>
      <c r="F19" s="63">
        <v>1108556037</v>
      </c>
      <c r="G19" s="5"/>
      <c r="H19" s="63">
        <v>1073324624</v>
      </c>
      <c r="I19" s="5"/>
      <c r="J19" s="63">
        <v>35231413</v>
      </c>
      <c r="K19" s="5"/>
      <c r="L19" s="63">
        <v>1300</v>
      </c>
      <c r="M19" s="5"/>
      <c r="N19" s="63">
        <v>1108556037</v>
      </c>
      <c r="O19" s="5"/>
      <c r="P19" s="63">
        <v>981439081</v>
      </c>
      <c r="Q19" s="5"/>
      <c r="R19" s="63">
        <v>127116956</v>
      </c>
    </row>
    <row r="20" spans="2:52" ht="21.75" customHeight="1" x14ac:dyDescent="0.55000000000000004">
      <c r="B20" s="21" t="s">
        <v>165</v>
      </c>
      <c r="D20" s="63">
        <v>32301</v>
      </c>
      <c r="E20" s="5"/>
      <c r="F20" s="63">
        <v>60364561</v>
      </c>
      <c r="G20" s="5"/>
      <c r="H20" s="63">
        <v>67621151</v>
      </c>
      <c r="I20" s="5"/>
      <c r="J20" s="63">
        <v>-7256589</v>
      </c>
      <c r="K20" s="5"/>
      <c r="L20" s="63">
        <v>32301</v>
      </c>
      <c r="M20" s="5"/>
      <c r="N20" s="63">
        <v>60364561</v>
      </c>
      <c r="O20" s="5"/>
      <c r="P20" s="63">
        <v>85473645</v>
      </c>
      <c r="Q20" s="5"/>
      <c r="R20" s="63">
        <v>-25109083</v>
      </c>
    </row>
    <row r="21" spans="2:52" ht="21.75" customHeight="1" x14ac:dyDescent="0.55000000000000004">
      <c r="B21" s="21" t="s">
        <v>178</v>
      </c>
      <c r="D21" s="63">
        <v>158060</v>
      </c>
      <c r="E21" s="5"/>
      <c r="F21" s="63">
        <v>1646608128</v>
      </c>
      <c r="G21" s="5"/>
      <c r="H21" s="63">
        <v>1909781258</v>
      </c>
      <c r="I21" s="5"/>
      <c r="J21" s="63">
        <v>-263173129</v>
      </c>
      <c r="K21" s="5"/>
      <c r="L21" s="63">
        <v>158060</v>
      </c>
      <c r="M21" s="5"/>
      <c r="N21" s="63">
        <v>1646608128</v>
      </c>
      <c r="O21" s="5"/>
      <c r="P21" s="63">
        <v>1992905167</v>
      </c>
      <c r="Q21" s="5"/>
      <c r="R21" s="63">
        <v>-346297038</v>
      </c>
    </row>
    <row r="22" spans="2:52" ht="21.75" customHeight="1" x14ac:dyDescent="0.55000000000000004">
      <c r="B22" s="21"/>
      <c r="D22" s="63"/>
      <c r="E22" s="5"/>
      <c r="F22" s="63"/>
      <c r="G22" s="5"/>
      <c r="H22" s="63"/>
      <c r="I22" s="5"/>
      <c r="J22" s="63"/>
      <c r="K22" s="5"/>
      <c r="L22" s="63"/>
      <c r="M22" s="5"/>
      <c r="N22" s="63"/>
      <c r="O22" s="5"/>
      <c r="P22" s="63"/>
      <c r="Q22" s="5"/>
      <c r="R22" s="63"/>
    </row>
    <row r="23" spans="2:52" ht="21.75" thickBot="1" x14ac:dyDescent="0.6">
      <c r="B23" s="35" t="s">
        <v>64</v>
      </c>
      <c r="D23" s="64">
        <f>SUM(D10:D21)</f>
        <v>335698</v>
      </c>
      <c r="E23" s="5"/>
      <c r="F23" s="64">
        <f>SUM(F10:F21)</f>
        <v>107148863577</v>
      </c>
      <c r="G23" s="5"/>
      <c r="H23" s="64">
        <f>SUM(H10:H21)</f>
        <v>104060427529</v>
      </c>
      <c r="I23" s="5"/>
      <c r="J23" s="64">
        <f>SUM(J10:J21)</f>
        <v>3088436050</v>
      </c>
      <c r="K23" s="5"/>
      <c r="L23" s="64">
        <f>SUM(L10:L21)</f>
        <v>335698</v>
      </c>
      <c r="M23" s="5"/>
      <c r="N23" s="64">
        <f>SUM(N10:N21)</f>
        <v>107148863577</v>
      </c>
      <c r="O23" s="5"/>
      <c r="P23" s="64">
        <f>SUM(P10:P21)</f>
        <v>95719463637</v>
      </c>
      <c r="Q23" s="5"/>
      <c r="R23" s="64">
        <f>SUM(R10:R21)</f>
        <v>11429399942</v>
      </c>
      <c r="AI23" s="21"/>
      <c r="AK23" s="63"/>
      <c r="AL23" s="5"/>
      <c r="AM23" s="63"/>
      <c r="AN23" s="5"/>
      <c r="AO23" s="63"/>
      <c r="AP23" s="5"/>
      <c r="AQ23" s="63"/>
      <c r="AR23" s="5"/>
      <c r="AS23" s="63"/>
      <c r="AT23" s="5"/>
      <c r="AU23" s="63"/>
      <c r="AV23" s="5"/>
      <c r="AW23" s="63"/>
      <c r="AX23" s="5"/>
      <c r="AY23" s="63"/>
    </row>
    <row r="24" spans="2:52" ht="21.75" thickTop="1" x14ac:dyDescent="0.55000000000000004">
      <c r="AI24" s="21"/>
      <c r="AK24" s="63"/>
      <c r="AL24" s="5"/>
      <c r="AM24" s="63"/>
      <c r="AN24" s="5"/>
      <c r="AO24" s="63"/>
      <c r="AP24" s="5"/>
      <c r="AQ24" s="63"/>
      <c r="AR24" s="5"/>
      <c r="AS24" s="63"/>
      <c r="AT24" s="5"/>
      <c r="AU24" s="63"/>
      <c r="AV24" s="5"/>
      <c r="AW24" s="63"/>
      <c r="AX24" s="5"/>
      <c r="AY24" s="63"/>
    </row>
    <row r="25" spans="2:52" ht="30" x14ac:dyDescent="0.75">
      <c r="J25" s="42">
        <v>21</v>
      </c>
      <c r="L25" s="20"/>
      <c r="AI25" s="21"/>
      <c r="AK25" s="63"/>
      <c r="AL25" s="5"/>
      <c r="AM25" s="63"/>
      <c r="AN25" s="5"/>
      <c r="AO25" s="63"/>
      <c r="AP25" s="5"/>
      <c r="AQ25" s="63"/>
      <c r="AR25" s="5"/>
      <c r="AS25" s="63"/>
      <c r="AT25" s="5"/>
      <c r="AU25" s="63"/>
      <c r="AV25" s="5"/>
      <c r="AW25" s="63"/>
      <c r="AX25" s="5"/>
      <c r="AY25" s="63"/>
    </row>
    <row r="26" spans="2:52" x14ac:dyDescent="0.55000000000000004">
      <c r="AI26" s="21"/>
      <c r="AK26" s="63"/>
      <c r="AL26" s="5"/>
      <c r="AM26" s="63"/>
      <c r="AN26" s="5"/>
      <c r="AO26" s="63"/>
      <c r="AP26" s="5"/>
      <c r="AQ26" s="63"/>
      <c r="AR26" s="5"/>
      <c r="AS26" s="63"/>
      <c r="AT26" s="5"/>
      <c r="AU26" s="63"/>
      <c r="AV26" s="5"/>
      <c r="AW26" s="63"/>
      <c r="AX26" s="5"/>
      <c r="AY26" s="63"/>
    </row>
    <row r="27" spans="2:52" x14ac:dyDescent="0.55000000000000004">
      <c r="AI27" s="21"/>
      <c r="AK27" s="63"/>
      <c r="AL27" s="5"/>
      <c r="AM27" s="63"/>
      <c r="AN27" s="5"/>
      <c r="AO27" s="63"/>
      <c r="AP27" s="5"/>
      <c r="AQ27" s="63"/>
      <c r="AR27" s="5"/>
      <c r="AS27" s="63"/>
      <c r="AT27" s="5"/>
      <c r="AU27" s="63"/>
      <c r="AV27" s="5"/>
      <c r="AW27" s="63"/>
      <c r="AX27" s="5"/>
      <c r="AY27" s="63"/>
    </row>
    <row r="28" spans="2:52" x14ac:dyDescent="0.55000000000000004">
      <c r="AJ28" s="21"/>
      <c r="AL28" s="63"/>
      <c r="AM28" s="5"/>
      <c r="AN28" s="63"/>
      <c r="AO28" s="5"/>
      <c r="AP28" s="63"/>
      <c r="AQ28" s="5"/>
      <c r="AR28" s="63"/>
      <c r="AS28" s="5"/>
      <c r="AT28" s="63"/>
      <c r="AU28" s="5"/>
      <c r="AV28" s="63"/>
      <c r="AW28" s="5"/>
      <c r="AX28" s="63"/>
      <c r="AY28" s="5"/>
      <c r="AZ28" s="63"/>
    </row>
    <row r="29" spans="2:52" x14ac:dyDescent="0.55000000000000004">
      <c r="AJ29" s="21"/>
      <c r="AL29" s="63"/>
      <c r="AM29" s="5"/>
      <c r="AN29" s="63"/>
      <c r="AO29" s="5"/>
      <c r="AP29" s="63"/>
      <c r="AQ29" s="5"/>
      <c r="AR29" s="63"/>
      <c r="AS29" s="5"/>
      <c r="AT29" s="63"/>
      <c r="AU29" s="5"/>
      <c r="AV29" s="63"/>
      <c r="AW29" s="5"/>
      <c r="AX29" s="63"/>
      <c r="AY29" s="5"/>
      <c r="AZ29" s="63"/>
    </row>
    <row r="30" spans="2:52" x14ac:dyDescent="0.55000000000000004">
      <c r="AJ30" s="21"/>
      <c r="AL30" s="63"/>
      <c r="AM30" s="5"/>
      <c r="AN30" s="63"/>
      <c r="AO30" s="5"/>
      <c r="AP30" s="63"/>
      <c r="AQ30" s="5"/>
      <c r="AR30" s="63"/>
      <c r="AS30" s="5"/>
      <c r="AT30" s="63"/>
      <c r="AU30" s="5"/>
      <c r="AV30" s="63"/>
      <c r="AW30" s="5"/>
      <c r="AX30" s="63"/>
      <c r="AY30" s="5"/>
      <c r="AZ30" s="63"/>
    </row>
    <row r="31" spans="2:52" x14ac:dyDescent="0.55000000000000004">
      <c r="AJ31" s="21"/>
      <c r="AL31" s="63"/>
      <c r="AM31" s="5"/>
      <c r="AN31" s="63"/>
      <c r="AO31" s="5"/>
      <c r="AP31" s="63"/>
      <c r="AQ31" s="5"/>
      <c r="AR31" s="63"/>
      <c r="AS31" s="5"/>
      <c r="AT31" s="63"/>
      <c r="AU31" s="5"/>
      <c r="AV31" s="63"/>
      <c r="AW31" s="5"/>
      <c r="AX31" s="63"/>
      <c r="AY31" s="5"/>
      <c r="AZ31" s="63"/>
    </row>
    <row r="32" spans="2:52" x14ac:dyDescent="0.55000000000000004">
      <c r="AJ32" s="21"/>
      <c r="AL32" s="63"/>
      <c r="AM32" s="5"/>
      <c r="AN32" s="63"/>
      <c r="AO32" s="5"/>
      <c r="AP32" s="63"/>
      <c r="AQ32" s="5"/>
      <c r="AR32" s="63"/>
      <c r="AS32" s="5"/>
      <c r="AT32" s="63"/>
      <c r="AU32" s="5"/>
      <c r="AV32" s="63"/>
      <c r="AW32" s="5"/>
      <c r="AX32" s="63"/>
      <c r="AY32" s="5"/>
      <c r="AZ32" s="63"/>
    </row>
    <row r="33" spans="36:52" x14ac:dyDescent="0.55000000000000004">
      <c r="AJ33" s="21"/>
      <c r="AL33" s="63"/>
      <c r="AM33" s="5"/>
      <c r="AN33" s="63"/>
      <c r="AO33" s="5"/>
      <c r="AP33" s="63"/>
      <c r="AQ33" s="5"/>
      <c r="AR33" s="63"/>
      <c r="AS33" s="5"/>
      <c r="AT33" s="63"/>
      <c r="AU33" s="5"/>
      <c r="AV33" s="63"/>
      <c r="AW33" s="5"/>
      <c r="AX33" s="63"/>
      <c r="AY33" s="5"/>
      <c r="AZ33" s="63"/>
    </row>
    <row r="34" spans="36:52" x14ac:dyDescent="0.55000000000000004">
      <c r="AJ34" s="21"/>
      <c r="AL34" s="63"/>
      <c r="AM34" s="5"/>
      <c r="AN34" s="63"/>
      <c r="AO34" s="5"/>
      <c r="AP34" s="63"/>
      <c r="AQ34" s="5"/>
      <c r="AR34" s="63"/>
      <c r="AS34" s="5"/>
      <c r="AT34" s="63"/>
      <c r="AU34" s="5"/>
      <c r="AV34" s="63"/>
      <c r="AW34" s="5"/>
      <c r="AX34" s="63"/>
      <c r="AY34" s="5"/>
      <c r="AZ34" s="63"/>
    </row>
    <row r="35" spans="36:52" x14ac:dyDescent="0.55000000000000004">
      <c r="AJ35" s="21"/>
      <c r="AL35" s="63"/>
      <c r="AM35" s="5"/>
      <c r="AN35" s="63"/>
      <c r="AO35" s="5"/>
      <c r="AP35" s="63"/>
      <c r="AQ35" s="5"/>
      <c r="AR35" s="63"/>
      <c r="AS35" s="5"/>
      <c r="AT35" s="63"/>
      <c r="AU35" s="5"/>
      <c r="AV35" s="63"/>
      <c r="AW35" s="5"/>
      <c r="AX35" s="63"/>
      <c r="AY35" s="5"/>
      <c r="AZ35" s="63"/>
    </row>
    <row r="36" spans="36:52" x14ac:dyDescent="0.55000000000000004">
      <c r="AJ36" s="21"/>
      <c r="AL36" s="63"/>
      <c r="AM36" s="5"/>
      <c r="AN36" s="63"/>
      <c r="AO36" s="5"/>
      <c r="AP36" s="63"/>
      <c r="AQ36" s="5"/>
      <c r="AR36" s="63"/>
      <c r="AS36" s="5"/>
      <c r="AT36" s="63"/>
      <c r="AU36" s="5"/>
      <c r="AV36" s="63"/>
      <c r="AW36" s="5"/>
      <c r="AX36" s="63"/>
      <c r="AY36" s="5"/>
      <c r="AZ36" s="63"/>
    </row>
    <row r="37" spans="36:52" x14ac:dyDescent="0.55000000000000004">
      <c r="AJ37" s="21"/>
      <c r="AL37" s="63"/>
      <c r="AM37" s="5"/>
      <c r="AN37" s="63"/>
      <c r="AO37" s="5"/>
      <c r="AP37" s="63"/>
      <c r="AQ37" s="5"/>
      <c r="AR37" s="63"/>
      <c r="AS37" s="5"/>
      <c r="AT37" s="63"/>
      <c r="AU37" s="5"/>
      <c r="AV37" s="63"/>
      <c r="AW37" s="5"/>
      <c r="AX37" s="63"/>
      <c r="AY37" s="5"/>
      <c r="AZ37" s="63"/>
    </row>
    <row r="38" spans="36:52" x14ac:dyDescent="0.55000000000000004">
      <c r="AJ38" s="21"/>
      <c r="AL38" s="63"/>
      <c r="AM38" s="5"/>
      <c r="AN38" s="63"/>
      <c r="AO38" s="5"/>
      <c r="AP38" s="63"/>
      <c r="AQ38" s="5"/>
      <c r="AR38" s="63"/>
      <c r="AS38" s="5"/>
      <c r="AT38" s="63"/>
      <c r="AU38" s="5"/>
      <c r="AV38" s="63"/>
      <c r="AW38" s="5"/>
      <c r="AX38" s="63"/>
      <c r="AY38" s="5"/>
      <c r="AZ38" s="63"/>
    </row>
  </sheetData>
  <sortState xmlns:xlrd2="http://schemas.microsoft.com/office/spreadsheetml/2017/richdata2" ref="B10:S21">
    <sortCondition descending="1" ref="R10:R2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4"/>
  <sheetViews>
    <sheetView rightToLeft="1" view="pageBreakPreview" topLeftCell="A3" zoomScale="50" zoomScaleNormal="55" zoomScaleSheetLayoutView="50" workbookViewId="0">
      <selection activeCell="AA13" sqref="AA13"/>
    </sheetView>
  </sheetViews>
  <sheetFormatPr defaultColWidth="9.140625" defaultRowHeight="33" x14ac:dyDescent="0.8"/>
  <cols>
    <col min="1" max="1" width="2.5703125" style="41" customWidth="1"/>
    <col min="2" max="2" width="1.28515625" style="41" customWidth="1"/>
    <col min="3" max="3" width="49.42578125" style="41" bestFit="1" customWidth="1"/>
    <col min="4" max="4" width="1.7109375" style="41" customWidth="1"/>
    <col min="5" max="5" width="20.28515625" style="41" customWidth="1"/>
    <col min="6" max="6" width="1.42578125" style="41" customWidth="1"/>
    <col min="7" max="7" width="26.28515625" style="41" bestFit="1" customWidth="1"/>
    <col min="8" max="8" width="2" style="41" customWidth="1"/>
    <col min="9" max="9" width="29.140625" style="41" bestFit="1" customWidth="1"/>
    <col min="10" max="10" width="1.7109375" style="41" customWidth="1"/>
    <col min="11" max="11" width="23.5703125" style="41" customWidth="1"/>
    <col min="12" max="12" width="1.42578125" style="41" customWidth="1"/>
    <col min="13" max="13" width="26.28515625" style="41" bestFit="1" customWidth="1"/>
    <col min="14" max="14" width="1.28515625" style="41" customWidth="1"/>
    <col min="15" max="15" width="24.28515625" style="41" customWidth="1"/>
    <col min="16" max="16" width="1" style="41" customWidth="1"/>
    <col min="17" max="17" width="26.28515625" style="41" bestFit="1" customWidth="1"/>
    <col min="18" max="18" width="1" style="41" customWidth="1"/>
    <col min="19" max="19" width="20.7109375" style="41" customWidth="1"/>
    <col min="20" max="20" width="0.7109375" style="41" customWidth="1"/>
    <col min="21" max="21" width="16.42578125" style="41" bestFit="1" customWidth="1"/>
    <col min="22" max="22" width="1.42578125" style="41" customWidth="1"/>
    <col min="23" max="23" width="26.28515625" style="41" bestFit="1" customWidth="1"/>
    <col min="24" max="24" width="1.28515625" style="41" customWidth="1"/>
    <col min="25" max="25" width="29.140625" style="41" customWidth="1"/>
    <col min="26" max="26" width="1.7109375" style="41" customWidth="1"/>
    <col min="27" max="27" width="24.85546875" style="57" customWidth="1"/>
    <col min="28" max="28" width="1" style="41" customWidth="1"/>
    <col min="29" max="29" width="9.140625" style="41" customWidth="1"/>
    <col min="30" max="16384" width="9.140625" style="41"/>
  </cols>
  <sheetData>
    <row r="2" spans="3:27" ht="46.5" x14ac:dyDescent="0.8">
      <c r="C2" s="172" t="s">
        <v>74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</row>
    <row r="3" spans="3:27" ht="46.5" x14ac:dyDescent="0.8">
      <c r="C3" s="172" t="s">
        <v>0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</row>
    <row r="4" spans="3:27" ht="46.5" x14ac:dyDescent="0.8">
      <c r="C4" s="172" t="s">
        <v>241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</row>
    <row r="5" spans="3:27" ht="147" customHeight="1" x14ac:dyDescent="0.8"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3:27" ht="39" x14ac:dyDescent="0.8">
      <c r="C6" s="171" t="s">
        <v>148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</row>
    <row r="8" spans="3:27" s="53" customFormat="1" ht="34.5" customHeight="1" x14ac:dyDescent="0.25">
      <c r="C8" s="180" t="s">
        <v>1</v>
      </c>
      <c r="E8" s="178" t="s">
        <v>204</v>
      </c>
      <c r="F8" s="178" t="s">
        <v>2</v>
      </c>
      <c r="G8" s="178" t="s">
        <v>2</v>
      </c>
      <c r="H8" s="178" t="s">
        <v>2</v>
      </c>
      <c r="I8" s="178" t="s">
        <v>2</v>
      </c>
      <c r="J8" s="173"/>
      <c r="K8" s="178" t="s">
        <v>3</v>
      </c>
      <c r="L8" s="178" t="s">
        <v>3</v>
      </c>
      <c r="M8" s="178" t="s">
        <v>3</v>
      </c>
      <c r="N8" s="178" t="s">
        <v>3</v>
      </c>
      <c r="O8" s="178" t="s">
        <v>3</v>
      </c>
      <c r="P8" s="178" t="s">
        <v>3</v>
      </c>
      <c r="Q8" s="178" t="s">
        <v>3</v>
      </c>
      <c r="R8" s="173"/>
      <c r="S8" s="178" t="s">
        <v>242</v>
      </c>
      <c r="T8" s="178" t="s">
        <v>4</v>
      </c>
      <c r="U8" s="178" t="s">
        <v>4</v>
      </c>
      <c r="V8" s="178" t="s">
        <v>4</v>
      </c>
      <c r="W8" s="178" t="s">
        <v>4</v>
      </c>
      <c r="X8" s="178" t="s">
        <v>4</v>
      </c>
      <c r="Y8" s="178" t="s">
        <v>4</v>
      </c>
      <c r="Z8" s="178" t="s">
        <v>4</v>
      </c>
      <c r="AA8" s="178" t="s">
        <v>4</v>
      </c>
    </row>
    <row r="9" spans="3:27" s="53" customFormat="1" ht="44.25" customHeight="1" x14ac:dyDescent="0.25">
      <c r="C9" s="180" t="s">
        <v>1</v>
      </c>
      <c r="D9" s="173"/>
      <c r="E9" s="176" t="s">
        <v>5</v>
      </c>
      <c r="F9" s="174"/>
      <c r="G9" s="176" t="s">
        <v>6</v>
      </c>
      <c r="H9" s="54"/>
      <c r="I9" s="176" t="s">
        <v>7</v>
      </c>
      <c r="J9" s="173"/>
      <c r="K9" s="176" t="s">
        <v>8</v>
      </c>
      <c r="L9" s="176" t="s">
        <v>8</v>
      </c>
      <c r="M9" s="176" t="s">
        <v>8</v>
      </c>
      <c r="N9" s="54"/>
      <c r="O9" s="176" t="s">
        <v>9</v>
      </c>
      <c r="P9" s="176" t="s">
        <v>9</v>
      </c>
      <c r="Q9" s="176" t="s">
        <v>9</v>
      </c>
      <c r="R9" s="173"/>
      <c r="S9" s="176" t="s">
        <v>5</v>
      </c>
      <c r="T9" s="174"/>
      <c r="U9" s="176" t="s">
        <v>10</v>
      </c>
      <c r="V9" s="174"/>
      <c r="W9" s="176" t="s">
        <v>6</v>
      </c>
      <c r="X9" s="174"/>
      <c r="Y9" s="176" t="s">
        <v>7</v>
      </c>
      <c r="Z9" s="173"/>
      <c r="AA9" s="176" t="s">
        <v>11</v>
      </c>
    </row>
    <row r="10" spans="3:27" s="53" customFormat="1" ht="54" customHeight="1" x14ac:dyDescent="0.25">
      <c r="C10" s="180" t="s">
        <v>1</v>
      </c>
      <c r="D10" s="173"/>
      <c r="E10" s="177" t="s">
        <v>5</v>
      </c>
      <c r="F10" s="175"/>
      <c r="G10" s="177" t="s">
        <v>6</v>
      </c>
      <c r="H10" s="55"/>
      <c r="I10" s="177" t="s">
        <v>7</v>
      </c>
      <c r="J10" s="173"/>
      <c r="K10" s="177" t="s">
        <v>5</v>
      </c>
      <c r="L10" s="89"/>
      <c r="M10" s="177" t="s">
        <v>6</v>
      </c>
      <c r="N10" s="55"/>
      <c r="O10" s="177" t="s">
        <v>5</v>
      </c>
      <c r="P10" s="55"/>
      <c r="Q10" s="177" t="s">
        <v>12</v>
      </c>
      <c r="R10" s="173"/>
      <c r="S10" s="177" t="s">
        <v>5</v>
      </c>
      <c r="T10" s="175"/>
      <c r="U10" s="177" t="s">
        <v>10</v>
      </c>
      <c r="V10" s="175"/>
      <c r="W10" s="177" t="s">
        <v>6</v>
      </c>
      <c r="X10" s="175"/>
      <c r="Y10" s="177" t="s">
        <v>7</v>
      </c>
      <c r="Z10" s="173"/>
      <c r="AA10" s="177" t="s">
        <v>11</v>
      </c>
    </row>
    <row r="11" spans="3:27" x14ac:dyDescent="0.8">
      <c r="C11" s="56" t="s">
        <v>165</v>
      </c>
      <c r="E11" s="99">
        <v>32301</v>
      </c>
      <c r="F11" s="100"/>
      <c r="G11" s="99">
        <v>105755995</v>
      </c>
      <c r="H11" s="100"/>
      <c r="I11" s="99">
        <v>67621151.859300002</v>
      </c>
      <c r="J11" s="100"/>
      <c r="K11" s="99">
        <v>0</v>
      </c>
      <c r="L11" s="84"/>
      <c r="M11" s="99">
        <v>0</v>
      </c>
      <c r="N11" s="100"/>
      <c r="O11" s="99">
        <v>0</v>
      </c>
      <c r="P11" s="100"/>
      <c r="Q11" s="99">
        <v>0</v>
      </c>
      <c r="R11" s="100"/>
      <c r="S11" s="99">
        <v>32301</v>
      </c>
      <c r="T11" s="100"/>
      <c r="U11" s="99">
        <v>1880</v>
      </c>
      <c r="V11" s="84"/>
      <c r="W11" s="99">
        <v>105755995</v>
      </c>
      <c r="X11" s="100"/>
      <c r="Y11" s="99">
        <v>60364561.013999999</v>
      </c>
      <c r="Z11" s="100"/>
      <c r="AA11" s="84">
        <f>Y11/'سرمایه گذاری ها'!$O$17</f>
        <v>3.6732308748105606E-4</v>
      </c>
    </row>
    <row r="12" spans="3:27" x14ac:dyDescent="0.8">
      <c r="C12" s="41" t="s">
        <v>171</v>
      </c>
      <c r="E12" s="99">
        <v>13382</v>
      </c>
      <c r="F12" s="100"/>
      <c r="G12" s="99">
        <v>227863220</v>
      </c>
      <c r="H12" s="100"/>
      <c r="I12" s="99">
        <v>186765374.484</v>
      </c>
      <c r="J12" s="100"/>
      <c r="K12" s="99">
        <v>0</v>
      </c>
      <c r="L12" s="84"/>
      <c r="M12" s="99">
        <v>0</v>
      </c>
      <c r="N12" s="100"/>
      <c r="O12" s="99">
        <v>-13382</v>
      </c>
      <c r="P12" s="100"/>
      <c r="Q12" s="99">
        <v>170004382</v>
      </c>
      <c r="R12" s="100"/>
      <c r="S12" s="99">
        <v>0</v>
      </c>
      <c r="T12" s="100"/>
      <c r="U12" s="99">
        <v>0</v>
      </c>
      <c r="V12" s="84"/>
      <c r="W12" s="99">
        <v>0</v>
      </c>
      <c r="X12" s="100"/>
      <c r="Y12" s="99">
        <v>0</v>
      </c>
      <c r="Z12" s="100"/>
      <c r="AA12" s="84">
        <f>Y12/'سرمایه گذاری ها'!$O$17</f>
        <v>0</v>
      </c>
    </row>
    <row r="13" spans="3:27" ht="33.75" thickBot="1" x14ac:dyDescent="0.85">
      <c r="C13" s="41" t="s">
        <v>64</v>
      </c>
      <c r="E13" s="101">
        <f>SUM(E11:E12)</f>
        <v>45683</v>
      </c>
      <c r="F13" s="99"/>
      <c r="G13" s="101">
        <f>SUM(G11:G12)</f>
        <v>333619215</v>
      </c>
      <c r="H13" s="101"/>
      <c r="I13" s="101">
        <f>SUM(I11:I12)</f>
        <v>254386526.34329998</v>
      </c>
      <c r="J13" s="101"/>
      <c r="K13" s="101">
        <f>SUM(K11:K12)</f>
        <v>0</v>
      </c>
      <c r="L13" s="101"/>
      <c r="M13" s="101">
        <f>SUM(M11:M12)</f>
        <v>0</v>
      </c>
      <c r="N13" s="101"/>
      <c r="O13" s="101">
        <f>SUM(O11:O12)</f>
        <v>-13382</v>
      </c>
      <c r="P13" s="101"/>
      <c r="Q13" s="101">
        <f>SUM(Q11:Q12)</f>
        <v>170004382</v>
      </c>
      <c r="R13" s="101"/>
      <c r="S13" s="101">
        <f>SUM(S11:S12)</f>
        <v>32301</v>
      </c>
      <c r="T13" s="101"/>
      <c r="U13" s="101"/>
      <c r="V13" s="101"/>
      <c r="W13" s="101">
        <f>SUM(W11:W12)</f>
        <v>105755995</v>
      </c>
      <c r="X13" s="101"/>
      <c r="Y13" s="101">
        <f>SUM(Y11:Y12)</f>
        <v>60364561.013999999</v>
      </c>
      <c r="Z13" s="99"/>
      <c r="AA13" s="161">
        <f>SUM(AA11:AA12)</f>
        <v>3.6732308748105606E-4</v>
      </c>
    </row>
    <row r="14" spans="3:27" ht="63.75" customHeight="1" thickTop="1" x14ac:dyDescent="0.8">
      <c r="L14"/>
      <c r="V14"/>
    </row>
    <row r="15" spans="3:27" ht="30.75" customHeight="1" x14ac:dyDescent="0.8">
      <c r="C15" s="179">
        <v>2</v>
      </c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  <row r="24" spans="12:22" x14ac:dyDescent="0.8">
      <c r="L24"/>
      <c r="V24"/>
    </row>
  </sheetData>
  <sortState xmlns:xlrd2="http://schemas.microsoft.com/office/spreadsheetml/2017/richdata2" ref="C11:Y12">
    <sortCondition descending="1" ref="Y11:Y12"/>
  </sortState>
  <mergeCells count="31">
    <mergeCell ref="C15:AA15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</row>
    <row r="2" spans="1:49" ht="25.5" x14ac:dyDescent="0.25">
      <c r="A2" s="181" t="s">
        <v>79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</row>
    <row r="3" spans="1:49" ht="25.5" x14ac:dyDescent="0.25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</row>
    <row r="4" spans="1:49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</row>
    <row r="5" spans="1:49" ht="18.75" x14ac:dyDescent="0.3">
      <c r="A5" s="184" t="s">
        <v>205</v>
      </c>
      <c r="B5" s="185"/>
      <c r="C5" s="185"/>
      <c r="D5" s="185"/>
      <c r="E5" s="185"/>
      <c r="F5" s="185"/>
      <c r="G5" s="185"/>
      <c r="H5" s="185"/>
      <c r="I5" s="185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</row>
    <row r="6" spans="1:49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</row>
    <row r="7" spans="1:49" x14ac:dyDescent="0.25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</row>
    <row r="8" spans="1:49" ht="24" x14ac:dyDescent="0.25">
      <c r="A8" s="182" t="s">
        <v>80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</row>
    <row r="9" spans="1:49" ht="21" x14ac:dyDescent="0.25">
      <c r="A9" s="110"/>
      <c r="B9" s="110"/>
      <c r="C9" s="110"/>
      <c r="D9" s="110"/>
      <c r="E9" s="110"/>
      <c r="F9" s="110"/>
      <c r="G9" s="110"/>
      <c r="H9" s="110"/>
      <c r="I9" s="183" t="s">
        <v>204</v>
      </c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10"/>
      <c r="AC9" s="183" t="s">
        <v>242</v>
      </c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10"/>
      <c r="AU9" s="110"/>
      <c r="AV9" s="110"/>
      <c r="AW9" s="110"/>
    </row>
    <row r="10" spans="1:49" x14ac:dyDescent="0.25">
      <c r="A10" s="110"/>
      <c r="B10" s="110"/>
      <c r="C10" s="110"/>
      <c r="D10" s="110"/>
      <c r="E10" s="110"/>
      <c r="F10" s="110"/>
      <c r="G10" s="110"/>
      <c r="H10" s="110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0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0"/>
      <c r="AU10" s="110"/>
      <c r="AV10" s="110"/>
      <c r="AW10" s="110"/>
    </row>
    <row r="11" spans="1:49" ht="21" x14ac:dyDescent="0.25">
      <c r="A11" s="183" t="s">
        <v>81</v>
      </c>
      <c r="B11" s="183"/>
      <c r="C11" s="183"/>
      <c r="D11" s="183"/>
      <c r="E11" s="183"/>
      <c r="F11" s="183"/>
      <c r="G11" s="183"/>
      <c r="H11" s="110"/>
      <c r="I11" s="183" t="s">
        <v>14</v>
      </c>
      <c r="J11" s="183"/>
      <c r="K11" s="183"/>
      <c r="L11" s="110"/>
      <c r="M11" s="183" t="s">
        <v>15</v>
      </c>
      <c r="N11" s="183"/>
      <c r="O11" s="183"/>
      <c r="P11" s="110"/>
      <c r="Q11" s="183" t="s">
        <v>16</v>
      </c>
      <c r="R11" s="183"/>
      <c r="S11" s="183"/>
      <c r="T11" s="183"/>
      <c r="U11" s="183"/>
      <c r="V11" s="110"/>
      <c r="W11" s="183" t="s">
        <v>82</v>
      </c>
      <c r="X11" s="183"/>
      <c r="Y11" s="183"/>
      <c r="Z11" s="183"/>
      <c r="AA11" s="183"/>
      <c r="AB11" s="110"/>
      <c r="AC11" s="183" t="s">
        <v>14</v>
      </c>
      <c r="AD11" s="183"/>
      <c r="AE11" s="183"/>
      <c r="AF11" s="183"/>
      <c r="AG11" s="183"/>
      <c r="AH11" s="110"/>
      <c r="AI11" s="183" t="s">
        <v>15</v>
      </c>
      <c r="AJ11" s="183"/>
      <c r="AK11" s="183"/>
      <c r="AL11" s="110"/>
      <c r="AM11" s="183" t="s">
        <v>16</v>
      </c>
      <c r="AN11" s="183"/>
      <c r="AO11" s="183"/>
      <c r="AP11" s="110"/>
      <c r="AQ11" s="183" t="s">
        <v>82</v>
      </c>
      <c r="AR11" s="183"/>
      <c r="AS11" s="183"/>
      <c r="AT11" s="110"/>
      <c r="AU11" s="110"/>
      <c r="AV11" s="110"/>
      <c r="AW11" s="110"/>
    </row>
    <row r="12" spans="1:49" ht="24" x14ac:dyDescent="0.25">
      <c r="A12" s="182" t="s">
        <v>83</v>
      </c>
      <c r="B12" s="186"/>
      <c r="C12" s="186"/>
      <c r="D12" s="186"/>
      <c r="E12" s="186"/>
      <c r="F12" s="186"/>
      <c r="G12" s="186"/>
      <c r="H12" s="182"/>
      <c r="I12" s="186"/>
      <c r="J12" s="186"/>
      <c r="K12" s="186"/>
      <c r="L12" s="182"/>
      <c r="M12" s="186"/>
      <c r="N12" s="186"/>
      <c r="O12" s="186"/>
      <c r="P12" s="182"/>
      <c r="Q12" s="186"/>
      <c r="R12" s="186"/>
      <c r="S12" s="186"/>
      <c r="T12" s="186"/>
      <c r="U12" s="186"/>
      <c r="V12" s="182"/>
      <c r="W12" s="186"/>
      <c r="X12" s="186"/>
      <c r="Y12" s="186"/>
      <c r="Z12" s="186"/>
      <c r="AA12" s="186"/>
      <c r="AB12" s="182"/>
      <c r="AC12" s="186"/>
      <c r="AD12" s="186"/>
      <c r="AE12" s="186"/>
      <c r="AF12" s="186"/>
      <c r="AG12" s="186"/>
      <c r="AH12" s="182"/>
      <c r="AI12" s="186"/>
      <c r="AJ12" s="186"/>
      <c r="AK12" s="186"/>
      <c r="AL12" s="182"/>
      <c r="AM12" s="186"/>
      <c r="AN12" s="186"/>
      <c r="AO12" s="186"/>
      <c r="AP12" s="182"/>
      <c r="AQ12" s="186"/>
      <c r="AR12" s="186"/>
      <c r="AS12" s="186"/>
      <c r="AT12" s="182"/>
      <c r="AU12" s="182"/>
      <c r="AV12" s="182"/>
      <c r="AW12" s="182"/>
    </row>
    <row r="13" spans="1:49" ht="21" x14ac:dyDescent="0.25">
      <c r="A13" s="110"/>
      <c r="B13" s="110"/>
      <c r="C13" s="183" t="str">
        <f>I9</f>
        <v>1404/04/31</v>
      </c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10"/>
      <c r="Y13" s="183" t="s">
        <v>242</v>
      </c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10"/>
    </row>
    <row r="14" spans="1:49" ht="21" x14ac:dyDescent="0.25">
      <c r="A14" s="112" t="s">
        <v>81</v>
      </c>
      <c r="B14" s="110"/>
      <c r="C14" s="113" t="s">
        <v>84</v>
      </c>
      <c r="D14" s="111"/>
      <c r="E14" s="113" t="s">
        <v>85</v>
      </c>
      <c r="F14" s="111"/>
      <c r="G14" s="187" t="s">
        <v>86</v>
      </c>
      <c r="H14" s="187"/>
      <c r="I14" s="187"/>
      <c r="J14" s="111"/>
      <c r="K14" s="187" t="s">
        <v>87</v>
      </c>
      <c r="L14" s="187"/>
      <c r="M14" s="187"/>
      <c r="N14" s="111"/>
      <c r="O14" s="187" t="s">
        <v>15</v>
      </c>
      <c r="P14" s="187"/>
      <c r="Q14" s="187"/>
      <c r="R14" s="111"/>
      <c r="S14" s="187" t="s">
        <v>16</v>
      </c>
      <c r="T14" s="187"/>
      <c r="U14" s="187"/>
      <c r="V14" s="187"/>
      <c r="W14" s="187"/>
      <c r="X14" s="110"/>
      <c r="Y14" s="187" t="s">
        <v>84</v>
      </c>
      <c r="Z14" s="187"/>
      <c r="AA14" s="187"/>
      <c r="AB14" s="187"/>
      <c r="AC14" s="187"/>
      <c r="AD14" s="111"/>
      <c r="AE14" s="187" t="s">
        <v>85</v>
      </c>
      <c r="AF14" s="187"/>
      <c r="AG14" s="187"/>
      <c r="AH14" s="187"/>
      <c r="AI14" s="187"/>
      <c r="AJ14" s="111"/>
      <c r="AK14" s="187" t="s">
        <v>86</v>
      </c>
      <c r="AL14" s="187"/>
      <c r="AM14" s="187"/>
      <c r="AN14" s="111"/>
      <c r="AO14" s="187" t="s">
        <v>87</v>
      </c>
      <c r="AP14" s="187"/>
      <c r="AQ14" s="187"/>
      <c r="AR14" s="111"/>
      <c r="AS14" s="187" t="s">
        <v>15</v>
      </c>
      <c r="AT14" s="187"/>
      <c r="AU14" s="111"/>
      <c r="AV14" s="113" t="s">
        <v>16</v>
      </c>
      <c r="AW14" s="110"/>
    </row>
    <row r="15" spans="1:49" ht="24" x14ac:dyDescent="0.25">
      <c r="A15" s="182" t="s">
        <v>88</v>
      </c>
      <c r="B15" s="182"/>
      <c r="C15" s="186"/>
      <c r="D15" s="182"/>
      <c r="E15" s="186"/>
      <c r="F15" s="182"/>
      <c r="G15" s="186"/>
      <c r="H15" s="186"/>
      <c r="I15" s="186"/>
      <c r="J15" s="182"/>
      <c r="K15" s="186"/>
      <c r="L15" s="186"/>
      <c r="M15" s="186"/>
      <c r="N15" s="182"/>
      <c r="O15" s="186"/>
      <c r="P15" s="186"/>
      <c r="Q15" s="186"/>
      <c r="R15" s="182"/>
      <c r="S15" s="186"/>
      <c r="T15" s="186"/>
      <c r="U15" s="186"/>
      <c r="V15" s="186"/>
      <c r="W15" s="186"/>
      <c r="X15" s="182"/>
      <c r="Y15" s="186"/>
      <c r="Z15" s="186"/>
      <c r="AA15" s="186"/>
      <c r="AB15" s="186"/>
      <c r="AC15" s="186"/>
      <c r="AD15" s="182"/>
      <c r="AE15" s="186"/>
      <c r="AF15" s="186"/>
      <c r="AG15" s="186"/>
      <c r="AH15" s="186"/>
      <c r="AI15" s="186"/>
      <c r="AJ15" s="182"/>
      <c r="AK15" s="186"/>
      <c r="AL15" s="186"/>
      <c r="AM15" s="186"/>
      <c r="AN15" s="182"/>
      <c r="AO15" s="186"/>
      <c r="AP15" s="186"/>
      <c r="AQ15" s="186"/>
      <c r="AR15" s="182"/>
      <c r="AS15" s="186"/>
      <c r="AT15" s="186"/>
      <c r="AU15" s="182"/>
      <c r="AV15" s="186"/>
      <c r="AW15" s="182"/>
    </row>
    <row r="16" spans="1:49" ht="21" x14ac:dyDescent="0.25">
      <c r="A16" s="110"/>
      <c r="B16" s="110"/>
      <c r="C16" s="183" t="str">
        <f>I9</f>
        <v>1404/04/31</v>
      </c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10"/>
      <c r="O16" s="183" t="s">
        <v>242</v>
      </c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</row>
    <row r="17" spans="1:49" ht="21" x14ac:dyDescent="0.25">
      <c r="A17" s="112" t="s">
        <v>81</v>
      </c>
      <c r="B17" s="110"/>
      <c r="C17" s="113" t="s">
        <v>85</v>
      </c>
      <c r="D17" s="111"/>
      <c r="E17" s="113" t="s">
        <v>87</v>
      </c>
      <c r="F17" s="111"/>
      <c r="G17" s="187" t="s">
        <v>15</v>
      </c>
      <c r="H17" s="187"/>
      <c r="I17" s="187"/>
      <c r="J17" s="111"/>
      <c r="K17" s="187" t="s">
        <v>16</v>
      </c>
      <c r="L17" s="187"/>
      <c r="M17" s="187"/>
      <c r="N17" s="110"/>
      <c r="O17" s="187" t="s">
        <v>85</v>
      </c>
      <c r="P17" s="187"/>
      <c r="Q17" s="187"/>
      <c r="R17" s="187"/>
      <c r="S17" s="187"/>
      <c r="T17" s="111"/>
      <c r="U17" s="187" t="s">
        <v>87</v>
      </c>
      <c r="V17" s="187"/>
      <c r="W17" s="187"/>
      <c r="X17" s="187"/>
      <c r="Y17" s="187"/>
      <c r="Z17" s="111"/>
      <c r="AA17" s="187" t="s">
        <v>15</v>
      </c>
      <c r="AB17" s="187"/>
      <c r="AC17" s="187"/>
      <c r="AD17" s="187"/>
      <c r="AE17" s="187"/>
      <c r="AF17" s="111"/>
      <c r="AG17" s="187" t="s">
        <v>16</v>
      </c>
      <c r="AH17" s="187"/>
      <c r="AI17" s="187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</row>
    <row r="18" spans="1:49" x14ac:dyDescent="0.25">
      <c r="A18" s="111"/>
      <c r="B18" s="110"/>
      <c r="C18" s="111"/>
      <c r="D18" s="110"/>
      <c r="E18" s="111"/>
      <c r="F18" s="110"/>
      <c r="G18" s="111"/>
      <c r="H18" s="111"/>
      <c r="I18" s="111"/>
      <c r="J18" s="110"/>
      <c r="K18" s="111"/>
      <c r="L18" s="111"/>
      <c r="M18" s="111"/>
      <c r="N18" s="110"/>
      <c r="O18" s="111"/>
      <c r="P18" s="111"/>
      <c r="Q18" s="111"/>
      <c r="R18" s="111"/>
      <c r="S18" s="111"/>
      <c r="T18" s="110"/>
      <c r="U18" s="111"/>
      <c r="V18" s="111"/>
      <c r="W18" s="111"/>
      <c r="X18" s="111"/>
      <c r="Y18" s="111"/>
      <c r="Z18" s="110"/>
      <c r="AA18" s="111"/>
      <c r="AB18" s="111"/>
      <c r="AC18" s="111"/>
      <c r="AD18" s="111"/>
      <c r="AE18" s="111"/>
      <c r="AF18" s="110"/>
      <c r="AG18" s="111"/>
      <c r="AH18" s="111"/>
      <c r="AI18" s="111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</row>
    <row r="19" spans="1:49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</row>
    <row r="20" spans="1:49" ht="34.5" x14ac:dyDescent="0.25">
      <c r="A20" s="188">
        <v>3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</row>
    <row r="21" spans="1:49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</row>
    <row r="22" spans="1:49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topLeftCell="C1" zoomScale="80" zoomScaleNormal="100" zoomScaleSheetLayoutView="80" workbookViewId="0">
      <selection activeCell="B13" sqref="B13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</row>
    <row r="2" spans="1:26" ht="25.5" x14ac:dyDescent="0.25">
      <c r="A2" s="181" t="s">
        <v>79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</row>
    <row r="3" spans="1:26" ht="25.5" x14ac:dyDescent="0.25">
      <c r="A3" s="181" t="s">
        <v>241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</row>
    <row r="4" spans="1:26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</row>
    <row r="5" spans="1:26" ht="24" x14ac:dyDescent="0.25">
      <c r="A5" s="129" t="s">
        <v>206</v>
      </c>
      <c r="B5" s="128" t="s">
        <v>89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26" ht="21" x14ac:dyDescent="0.25">
      <c r="A6" s="110"/>
      <c r="B6" s="110"/>
      <c r="C6" s="110"/>
      <c r="D6" s="110"/>
      <c r="E6" s="183"/>
      <c r="F6" s="183"/>
      <c r="G6" s="183"/>
      <c r="H6" s="183"/>
      <c r="I6" s="110"/>
      <c r="J6" s="183" t="s">
        <v>3</v>
      </c>
      <c r="K6" s="183"/>
      <c r="L6" s="183"/>
      <c r="M6" s="183"/>
      <c r="N6" s="183"/>
      <c r="O6" s="183"/>
      <c r="P6" s="183"/>
      <c r="Q6" s="110"/>
      <c r="R6" s="183" t="s">
        <v>242</v>
      </c>
      <c r="S6" s="183"/>
      <c r="T6" s="183"/>
      <c r="U6" s="183"/>
      <c r="V6" s="183"/>
      <c r="W6" s="183"/>
      <c r="X6" s="183"/>
      <c r="Y6" s="183"/>
      <c r="Z6" s="183"/>
    </row>
    <row r="7" spans="1:26" ht="21" x14ac:dyDescent="0.25">
      <c r="A7" s="110"/>
      <c r="B7" s="110"/>
      <c r="C7" s="110"/>
      <c r="D7" s="110"/>
      <c r="E7" s="111"/>
      <c r="F7" s="111"/>
      <c r="G7" s="111"/>
      <c r="H7" s="111"/>
      <c r="I7" s="110"/>
      <c r="J7" s="187" t="s">
        <v>90</v>
      </c>
      <c r="K7" s="187"/>
      <c r="L7" s="187"/>
      <c r="M7" s="111"/>
      <c r="N7" s="187" t="s">
        <v>91</v>
      </c>
      <c r="O7" s="187"/>
      <c r="P7" s="187"/>
      <c r="Q7" s="110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21" x14ac:dyDescent="0.25">
      <c r="A8" s="183" t="s">
        <v>92</v>
      </c>
      <c r="B8" s="183"/>
      <c r="C8" s="110"/>
      <c r="D8" s="112" t="s">
        <v>93</v>
      </c>
      <c r="E8" s="110"/>
      <c r="F8" s="112" t="s">
        <v>6</v>
      </c>
      <c r="G8" s="110"/>
      <c r="H8" s="112" t="s">
        <v>7</v>
      </c>
      <c r="I8" s="110"/>
      <c r="J8" s="113" t="s">
        <v>5</v>
      </c>
      <c r="K8" s="111"/>
      <c r="L8" s="113" t="s">
        <v>6</v>
      </c>
      <c r="M8" s="110"/>
      <c r="N8" s="113" t="s">
        <v>5</v>
      </c>
      <c r="O8" s="111"/>
      <c r="P8" s="113" t="s">
        <v>12</v>
      </c>
      <c r="Q8" s="110"/>
      <c r="R8" s="112" t="s">
        <v>5</v>
      </c>
      <c r="S8" s="110"/>
      <c r="T8" s="112" t="s">
        <v>94</v>
      </c>
      <c r="U8" s="110"/>
      <c r="V8" s="137" t="s">
        <v>6</v>
      </c>
      <c r="W8" s="110"/>
      <c r="X8" s="137" t="s">
        <v>7</v>
      </c>
      <c r="Y8" s="110"/>
      <c r="Z8" s="112" t="s">
        <v>95</v>
      </c>
    </row>
    <row r="9" spans="1:26" ht="21" x14ac:dyDescent="0.55000000000000004">
      <c r="A9" s="136"/>
      <c r="B9" s="60" t="s">
        <v>243</v>
      </c>
      <c r="C9" s="60"/>
      <c r="D9" s="60">
        <v>158060</v>
      </c>
      <c r="E9" s="60"/>
      <c r="F9" s="60">
        <v>2038240264</v>
      </c>
      <c r="G9" s="60"/>
      <c r="H9" s="60">
        <v>1909781258.4637499</v>
      </c>
      <c r="I9" s="60"/>
      <c r="J9" s="60">
        <v>0</v>
      </c>
      <c r="K9" s="60"/>
      <c r="L9" s="60">
        <v>0</v>
      </c>
      <c r="M9" s="60"/>
      <c r="N9" s="60">
        <v>0</v>
      </c>
      <c r="O9" s="60"/>
      <c r="P9" s="60">
        <v>0</v>
      </c>
      <c r="Q9" s="60"/>
      <c r="R9" s="60">
        <v>158060</v>
      </c>
      <c r="S9" s="60"/>
      <c r="T9" s="60">
        <v>10430</v>
      </c>
      <c r="U9" s="60"/>
      <c r="V9" s="60">
        <v>2038240264</v>
      </c>
      <c r="W9" s="60"/>
      <c r="X9" s="60">
        <v>1646608128.1125</v>
      </c>
      <c r="Y9" s="110"/>
      <c r="Z9" s="153">
        <f>X9/'سرمایه گذاری ها'!$O$17</f>
        <v>1.0019739584446069E-2</v>
      </c>
    </row>
    <row r="10" spans="1:26" ht="21.75" thickBot="1" x14ac:dyDescent="0.6">
      <c r="A10" s="190" t="s">
        <v>64</v>
      </c>
      <c r="B10" s="190"/>
      <c r="C10" s="131"/>
      <c r="D10" s="154">
        <f>SUM(D9:D9)</f>
        <v>158060</v>
      </c>
      <c r="E10" s="154"/>
      <c r="F10" s="154">
        <f>SUM(F9:F9)</f>
        <v>2038240264</v>
      </c>
      <c r="G10" s="154"/>
      <c r="H10" s="154">
        <f>SUM(H9:H9)</f>
        <v>1909781258.4637499</v>
      </c>
      <c r="I10" s="154"/>
      <c r="J10" s="154">
        <f>SUM(J9:J9)</f>
        <v>0</v>
      </c>
      <c r="K10" s="154"/>
      <c r="L10" s="154">
        <f>SUM(L9:L9)</f>
        <v>0</v>
      </c>
      <c r="M10" s="154"/>
      <c r="N10" s="154">
        <f>SUM(N9:N9)</f>
        <v>0</v>
      </c>
      <c r="O10" s="154"/>
      <c r="P10" s="154">
        <f>SUM(P9:P9)</f>
        <v>0</v>
      </c>
      <c r="Q10" s="154"/>
      <c r="R10" s="154">
        <f>SUM(R9:R9)</f>
        <v>158060</v>
      </c>
      <c r="S10" s="154"/>
      <c r="T10" s="154"/>
      <c r="U10" s="154"/>
      <c r="V10" s="154">
        <f>SUM(V9:V9)</f>
        <v>2038240264</v>
      </c>
      <c r="W10" s="154"/>
      <c r="X10" s="154">
        <f>SUM(X9:X9)</f>
        <v>1646608128.1125</v>
      </c>
      <c r="Y10" s="131"/>
      <c r="Z10" s="159">
        <f>SUM(Z9:Z9)</f>
        <v>1.0019739584446069E-2</v>
      </c>
    </row>
    <row r="11" spans="1:26" ht="15.75" thickTop="1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spans="1:26" x14ac:dyDescent="0.25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26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 x14ac:dyDescent="0.25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6" x14ac:dyDescent="0.2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spans="1:26" ht="27" customHeight="1" x14ac:dyDescent="0.25">
      <c r="A16" s="189">
        <v>4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8"/>
  <sheetViews>
    <sheetView rightToLeft="1" view="pageBreakPreview" topLeftCell="E7" zoomScale="70" zoomScaleNormal="70" zoomScaleSheetLayoutView="70" workbookViewId="0">
      <selection activeCell="AL25" sqref="AL25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3" t="s">
        <v>74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</row>
    <row r="3" spans="2:38" ht="39" x14ac:dyDescent="0.6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</row>
    <row r="4" spans="2:38" ht="39" x14ac:dyDescent="0.6">
      <c r="B4" s="193" t="s">
        <v>241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</row>
    <row r="5" spans="2:38" ht="39" x14ac:dyDescent="0.6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2:38" ht="39" x14ac:dyDescent="0.6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1" t="s">
        <v>149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64" t="s">
        <v>18</v>
      </c>
      <c r="C10" s="164" t="s">
        <v>18</v>
      </c>
      <c r="D10" s="164" t="s">
        <v>18</v>
      </c>
      <c r="E10" s="164" t="s">
        <v>18</v>
      </c>
      <c r="F10" s="164" t="s">
        <v>18</v>
      </c>
      <c r="G10" s="164" t="s">
        <v>18</v>
      </c>
      <c r="H10" s="164" t="s">
        <v>18</v>
      </c>
      <c r="I10" s="164" t="s">
        <v>18</v>
      </c>
      <c r="J10" s="164" t="s">
        <v>18</v>
      </c>
      <c r="K10" s="164" t="s">
        <v>18</v>
      </c>
      <c r="L10" s="164"/>
      <c r="M10" s="164"/>
      <c r="N10" s="164" t="s">
        <v>18</v>
      </c>
      <c r="P10" s="164" t="s">
        <v>204</v>
      </c>
      <c r="Q10" s="164" t="s">
        <v>2</v>
      </c>
      <c r="R10" s="164" t="s">
        <v>2</v>
      </c>
      <c r="S10" s="164" t="s">
        <v>2</v>
      </c>
      <c r="T10" s="164" t="s">
        <v>2</v>
      </c>
      <c r="V10" s="194" t="s">
        <v>3</v>
      </c>
      <c r="W10" s="164" t="s">
        <v>3</v>
      </c>
      <c r="X10" s="164" t="s">
        <v>3</v>
      </c>
      <c r="Y10" s="164" t="s">
        <v>3</v>
      </c>
      <c r="Z10" s="164" t="s">
        <v>3</v>
      </c>
      <c r="AA10" s="164" t="s">
        <v>3</v>
      </c>
      <c r="AB10" s="164" t="s">
        <v>3</v>
      </c>
      <c r="AD10" s="164" t="s">
        <v>242</v>
      </c>
      <c r="AE10" s="164" t="s">
        <v>4</v>
      </c>
      <c r="AF10" s="164" t="s">
        <v>4</v>
      </c>
      <c r="AG10" s="164" t="s">
        <v>4</v>
      </c>
      <c r="AH10" s="164" t="s">
        <v>4</v>
      </c>
      <c r="AI10" s="164" t="s">
        <v>4</v>
      </c>
      <c r="AJ10" s="164" t="s">
        <v>4</v>
      </c>
      <c r="AK10" s="164" t="s">
        <v>4</v>
      </c>
      <c r="AL10" s="164" t="s">
        <v>4</v>
      </c>
    </row>
    <row r="11" spans="2:38" s="13" customFormat="1" ht="45.75" customHeight="1" x14ac:dyDescent="0.6">
      <c r="B11" s="167" t="s">
        <v>19</v>
      </c>
      <c r="C11" s="15"/>
      <c r="D11" s="167" t="s">
        <v>20</v>
      </c>
      <c r="E11" s="15"/>
      <c r="F11" s="167" t="s">
        <v>21</v>
      </c>
      <c r="G11" s="15"/>
      <c r="H11" s="167" t="s">
        <v>22</v>
      </c>
      <c r="I11" s="15"/>
      <c r="J11" s="167" t="s">
        <v>69</v>
      </c>
      <c r="K11" s="15"/>
      <c r="L11" s="167" t="s">
        <v>24</v>
      </c>
      <c r="M11" s="105"/>
      <c r="N11" s="167" t="s">
        <v>17</v>
      </c>
      <c r="P11" s="167" t="s">
        <v>5</v>
      </c>
      <c r="Q11" s="15"/>
      <c r="R11" s="167" t="s">
        <v>6</v>
      </c>
      <c r="S11" s="15"/>
      <c r="T11" s="167" t="s">
        <v>7</v>
      </c>
      <c r="V11" s="197" t="s">
        <v>8</v>
      </c>
      <c r="W11" s="167" t="s">
        <v>8</v>
      </c>
      <c r="X11" s="167" t="s">
        <v>8</v>
      </c>
      <c r="Z11" s="167" t="s">
        <v>9</v>
      </c>
      <c r="AA11" s="167" t="s">
        <v>9</v>
      </c>
      <c r="AB11" s="167" t="s">
        <v>9</v>
      </c>
      <c r="AD11" s="167" t="s">
        <v>5</v>
      </c>
      <c r="AE11" s="15"/>
      <c r="AF11" s="167" t="s">
        <v>25</v>
      </c>
      <c r="AG11" s="15"/>
      <c r="AH11" s="167" t="s">
        <v>6</v>
      </c>
      <c r="AI11" s="15"/>
      <c r="AJ11" s="167" t="s">
        <v>7</v>
      </c>
      <c r="AK11" s="15"/>
      <c r="AL11" s="167" t="s">
        <v>11</v>
      </c>
    </row>
    <row r="12" spans="2:38" s="13" customFormat="1" ht="45.75" customHeight="1" x14ac:dyDescent="0.6">
      <c r="B12" s="168" t="s">
        <v>19</v>
      </c>
      <c r="C12" s="16"/>
      <c r="D12" s="168" t="s">
        <v>20</v>
      </c>
      <c r="E12" s="16"/>
      <c r="F12" s="168" t="s">
        <v>21</v>
      </c>
      <c r="G12" s="16"/>
      <c r="H12" s="168" t="s">
        <v>22</v>
      </c>
      <c r="I12" s="16"/>
      <c r="J12" s="168" t="s">
        <v>23</v>
      </c>
      <c r="K12" s="16"/>
      <c r="L12" s="168"/>
      <c r="M12" s="106"/>
      <c r="N12" s="168" t="s">
        <v>17</v>
      </c>
      <c r="P12" s="168" t="s">
        <v>5</v>
      </c>
      <c r="Q12" s="16"/>
      <c r="R12" s="168" t="s">
        <v>6</v>
      </c>
      <c r="S12" s="16"/>
      <c r="T12" s="168" t="s">
        <v>7</v>
      </c>
      <c r="V12" s="196" t="s">
        <v>5</v>
      </c>
      <c r="W12" s="16"/>
      <c r="X12" s="168" t="s">
        <v>6</v>
      </c>
      <c r="Z12" s="168" t="s">
        <v>5</v>
      </c>
      <c r="AA12" s="16"/>
      <c r="AB12" s="168" t="s">
        <v>12</v>
      </c>
      <c r="AD12" s="168" t="s">
        <v>5</v>
      </c>
      <c r="AE12" s="16"/>
      <c r="AF12" s="168" t="s">
        <v>25</v>
      </c>
      <c r="AG12" s="16"/>
      <c r="AH12" s="168" t="s">
        <v>6</v>
      </c>
      <c r="AI12" s="16"/>
      <c r="AJ12" s="168"/>
      <c r="AK12" s="16"/>
      <c r="AL12" s="168" t="s">
        <v>11</v>
      </c>
    </row>
    <row r="13" spans="2:38" ht="21.75" x14ac:dyDescent="0.6">
      <c r="B13" s="3" t="s">
        <v>172</v>
      </c>
      <c r="C13" s="12"/>
      <c r="D13" s="102" t="s">
        <v>73</v>
      </c>
      <c r="E13" s="102"/>
      <c r="F13" s="102" t="s">
        <v>73</v>
      </c>
      <c r="G13" s="102"/>
      <c r="H13" s="68" t="s">
        <v>154</v>
      </c>
      <c r="I13" s="68"/>
      <c r="J13" s="68" t="s">
        <v>173</v>
      </c>
      <c r="K13" s="68"/>
      <c r="L13" s="68">
        <v>0</v>
      </c>
      <c r="M13" s="68"/>
      <c r="N13" s="68">
        <v>0</v>
      </c>
      <c r="O13" s="68"/>
      <c r="P13" s="68">
        <v>24294</v>
      </c>
      <c r="Q13" s="97"/>
      <c r="R13" s="68">
        <v>14157027046</v>
      </c>
      <c r="S13" s="68"/>
      <c r="T13" s="68">
        <v>15910341665</v>
      </c>
      <c r="U13" s="68"/>
      <c r="V13" s="68">
        <v>0</v>
      </c>
      <c r="W13" s="68"/>
      <c r="X13" s="68">
        <v>0</v>
      </c>
      <c r="Y13" s="68"/>
      <c r="Z13" s="68">
        <v>0</v>
      </c>
      <c r="AA13" s="68"/>
      <c r="AB13" s="68">
        <v>0</v>
      </c>
      <c r="AC13" s="97"/>
      <c r="AD13" s="68">
        <v>24294</v>
      </c>
      <c r="AE13" s="68"/>
      <c r="AF13" s="68">
        <v>678710</v>
      </c>
      <c r="AG13" s="68"/>
      <c r="AH13" s="68">
        <v>14157027046</v>
      </c>
      <c r="AI13" s="97"/>
      <c r="AJ13" s="68">
        <v>16485592184</v>
      </c>
      <c r="AK13" s="97"/>
      <c r="AL13" s="98">
        <f>AJ13/'سرمایه گذاری ها'!$O$17</f>
        <v>0.10031612121847487</v>
      </c>
    </row>
    <row r="14" spans="2:38" ht="21.75" x14ac:dyDescent="0.6">
      <c r="B14" s="3" t="s">
        <v>150</v>
      </c>
      <c r="C14" s="12"/>
      <c r="D14" s="102" t="s">
        <v>73</v>
      </c>
      <c r="E14" s="102"/>
      <c r="F14" s="102" t="s">
        <v>73</v>
      </c>
      <c r="G14" s="102"/>
      <c r="H14" s="68" t="s">
        <v>151</v>
      </c>
      <c r="I14" s="68"/>
      <c r="J14" s="68" t="s">
        <v>152</v>
      </c>
      <c r="K14" s="68"/>
      <c r="L14" s="68">
        <v>0</v>
      </c>
      <c r="M14" s="68"/>
      <c r="N14" s="68">
        <v>0</v>
      </c>
      <c r="O14" s="68"/>
      <c r="P14" s="68">
        <v>24675</v>
      </c>
      <c r="Q14" s="97"/>
      <c r="R14" s="68">
        <v>12914410721</v>
      </c>
      <c r="S14" s="68"/>
      <c r="T14" s="68">
        <v>15491783830</v>
      </c>
      <c r="U14" s="68"/>
      <c r="V14" s="68">
        <v>0</v>
      </c>
      <c r="W14" s="68"/>
      <c r="X14" s="68">
        <v>0</v>
      </c>
      <c r="Y14" s="68"/>
      <c r="Z14" s="68">
        <v>0</v>
      </c>
      <c r="AA14" s="68"/>
      <c r="AB14" s="68">
        <v>0</v>
      </c>
      <c r="AC14" s="97"/>
      <c r="AD14" s="68">
        <v>24675</v>
      </c>
      <c r="AE14" s="68"/>
      <c r="AF14" s="68">
        <v>648720</v>
      </c>
      <c r="AG14" s="68"/>
      <c r="AH14" s="68">
        <v>12914410721</v>
      </c>
      <c r="AI14" s="97"/>
      <c r="AJ14" s="68">
        <v>16004264701</v>
      </c>
      <c r="AK14" s="97"/>
      <c r="AL14" s="98">
        <f>AJ14/'سرمایه گذاری ها'!$O$17</f>
        <v>9.7387205739340663E-2</v>
      </c>
    </row>
    <row r="15" spans="2:38" ht="21.75" x14ac:dyDescent="0.6">
      <c r="B15" s="3" t="s">
        <v>156</v>
      </c>
      <c r="C15" s="12"/>
      <c r="D15" s="102" t="s">
        <v>73</v>
      </c>
      <c r="E15" s="102"/>
      <c r="F15" s="102" t="s">
        <v>73</v>
      </c>
      <c r="G15" s="102"/>
      <c r="H15" s="68" t="s">
        <v>157</v>
      </c>
      <c r="I15" s="68"/>
      <c r="J15" s="68" t="s">
        <v>158</v>
      </c>
      <c r="K15" s="68"/>
      <c r="L15" s="68">
        <v>0</v>
      </c>
      <c r="M15" s="68"/>
      <c r="N15" s="68">
        <v>0</v>
      </c>
      <c r="O15" s="68"/>
      <c r="P15" s="68">
        <v>27000</v>
      </c>
      <c r="Q15" s="97"/>
      <c r="R15" s="68">
        <v>15488564537</v>
      </c>
      <c r="S15" s="68"/>
      <c r="T15" s="68">
        <v>17639088335</v>
      </c>
      <c r="U15" s="68"/>
      <c r="V15" s="68">
        <v>0</v>
      </c>
      <c r="W15" s="68"/>
      <c r="X15" s="68">
        <v>0</v>
      </c>
      <c r="Y15" s="68"/>
      <c r="Z15" s="68">
        <v>3764</v>
      </c>
      <c r="AA15" s="68"/>
      <c r="AB15" s="68">
        <v>2501234372</v>
      </c>
      <c r="AC15" s="97"/>
      <c r="AD15" s="68">
        <v>23236</v>
      </c>
      <c r="AE15" s="68"/>
      <c r="AF15" s="68">
        <v>674180</v>
      </c>
      <c r="AG15" s="68"/>
      <c r="AH15" s="68">
        <v>13329343910</v>
      </c>
      <c r="AI15" s="97"/>
      <c r="AJ15" s="68">
        <v>15662407154</v>
      </c>
      <c r="AK15" s="97"/>
      <c r="AL15" s="98">
        <f>AJ15/'سرمایه گذاری ها'!$O$17</f>
        <v>9.5306975757818616E-2</v>
      </c>
    </row>
    <row r="16" spans="2:38" ht="21.75" x14ac:dyDescent="0.6">
      <c r="B16" s="3" t="s">
        <v>153</v>
      </c>
      <c r="C16" s="12"/>
      <c r="D16" s="102" t="s">
        <v>73</v>
      </c>
      <c r="E16" s="102"/>
      <c r="F16" s="102" t="s">
        <v>73</v>
      </c>
      <c r="G16" s="102"/>
      <c r="H16" s="68" t="s">
        <v>154</v>
      </c>
      <c r="I16" s="68"/>
      <c r="J16" s="68" t="s">
        <v>155</v>
      </c>
      <c r="K16" s="68"/>
      <c r="L16" s="68">
        <v>0</v>
      </c>
      <c r="M16" s="68"/>
      <c r="N16" s="68">
        <v>0</v>
      </c>
      <c r="O16" s="68"/>
      <c r="P16" s="68">
        <v>19237</v>
      </c>
      <c r="Q16" s="97"/>
      <c r="R16" s="68">
        <v>10664541102</v>
      </c>
      <c r="S16" s="68"/>
      <c r="T16" s="68">
        <v>13171167604</v>
      </c>
      <c r="U16" s="68"/>
      <c r="V16" s="68">
        <v>0</v>
      </c>
      <c r="W16" s="68"/>
      <c r="X16" s="68">
        <v>0</v>
      </c>
      <c r="Y16" s="68"/>
      <c r="Z16" s="68">
        <v>0</v>
      </c>
      <c r="AA16" s="68"/>
      <c r="AB16" s="68">
        <v>0</v>
      </c>
      <c r="AC16" s="97"/>
      <c r="AD16" s="68">
        <v>19237</v>
      </c>
      <c r="AE16" s="68"/>
      <c r="AF16" s="68">
        <v>710140</v>
      </c>
      <c r="AG16" s="68"/>
      <c r="AH16" s="68">
        <v>10664541102</v>
      </c>
      <c r="AI16" s="97"/>
      <c r="AJ16" s="68">
        <v>13658487130</v>
      </c>
      <c r="AK16" s="97"/>
      <c r="AL16" s="98">
        <f>AJ16/'سرمایه گذاری ها'!$O$17</f>
        <v>8.3112965266959979E-2</v>
      </c>
    </row>
    <row r="17" spans="1:81" ht="21.75" x14ac:dyDescent="0.6">
      <c r="B17" s="3" t="s">
        <v>162</v>
      </c>
      <c r="C17" s="12"/>
      <c r="D17" s="102" t="s">
        <v>73</v>
      </c>
      <c r="E17" s="102"/>
      <c r="F17" s="102" t="s">
        <v>73</v>
      </c>
      <c r="G17" s="102"/>
      <c r="H17" s="68" t="s">
        <v>154</v>
      </c>
      <c r="I17" s="68"/>
      <c r="J17" s="68" t="s">
        <v>163</v>
      </c>
      <c r="K17" s="68"/>
      <c r="L17" s="68">
        <v>0</v>
      </c>
      <c r="M17" s="68"/>
      <c r="N17" s="68">
        <v>0</v>
      </c>
      <c r="O17" s="68"/>
      <c r="P17" s="68">
        <v>20637</v>
      </c>
      <c r="Q17" s="97"/>
      <c r="R17" s="68">
        <v>11423978103</v>
      </c>
      <c r="S17" s="68"/>
      <c r="T17" s="68">
        <v>13174955216</v>
      </c>
      <c r="U17" s="68"/>
      <c r="V17" s="68">
        <v>0</v>
      </c>
      <c r="W17" s="68"/>
      <c r="X17" s="68">
        <v>0</v>
      </c>
      <c r="Y17" s="68"/>
      <c r="Z17" s="68">
        <v>0</v>
      </c>
      <c r="AA17" s="68"/>
      <c r="AB17" s="68">
        <v>0</v>
      </c>
      <c r="AC17" s="97"/>
      <c r="AD17" s="68">
        <v>20637</v>
      </c>
      <c r="AE17" s="68"/>
      <c r="AF17" s="68">
        <v>658640</v>
      </c>
      <c r="AG17" s="68"/>
      <c r="AH17" s="68">
        <v>11423978103</v>
      </c>
      <c r="AI17" s="97"/>
      <c r="AJ17" s="68">
        <v>13589890065</v>
      </c>
      <c r="AK17" s="97"/>
      <c r="AL17" s="98">
        <f>AJ17/'سرمایه گذاری ها'!$O$17</f>
        <v>8.2695546747141788E-2</v>
      </c>
    </row>
    <row r="18" spans="1:81" ht="21.75" x14ac:dyDescent="0.6">
      <c r="B18" s="3" t="s">
        <v>198</v>
      </c>
      <c r="C18" s="12"/>
      <c r="D18" s="102" t="s">
        <v>73</v>
      </c>
      <c r="E18" s="102"/>
      <c r="F18" s="102" t="s">
        <v>73</v>
      </c>
      <c r="G18" s="102"/>
      <c r="H18" s="68" t="s">
        <v>160</v>
      </c>
      <c r="I18" s="68"/>
      <c r="J18" s="68" t="s">
        <v>207</v>
      </c>
      <c r="K18" s="68"/>
      <c r="L18" s="68">
        <v>0</v>
      </c>
      <c r="M18" s="68"/>
      <c r="N18" s="68">
        <v>0</v>
      </c>
      <c r="O18" s="68"/>
      <c r="P18" s="68">
        <v>14705</v>
      </c>
      <c r="Q18" s="97"/>
      <c r="R18" s="68">
        <v>12673978803</v>
      </c>
      <c r="S18" s="68"/>
      <c r="T18" s="68">
        <v>12964680480</v>
      </c>
      <c r="U18" s="68"/>
      <c r="V18" s="68">
        <v>0</v>
      </c>
      <c r="W18" s="68"/>
      <c r="X18" s="68">
        <v>0</v>
      </c>
      <c r="Y18" s="68"/>
      <c r="Z18" s="68">
        <v>0</v>
      </c>
      <c r="AA18" s="68"/>
      <c r="AB18" s="68">
        <v>0</v>
      </c>
      <c r="AC18" s="97"/>
      <c r="AD18" s="68">
        <v>14705</v>
      </c>
      <c r="AE18" s="68"/>
      <c r="AF18" s="68">
        <v>913350</v>
      </c>
      <c r="AG18" s="68"/>
      <c r="AH18" s="68">
        <v>12673978803</v>
      </c>
      <c r="AI18" s="97"/>
      <c r="AJ18" s="68">
        <v>13428377415</v>
      </c>
      <c r="AK18" s="97"/>
      <c r="AL18" s="98">
        <f>AJ18/'سرمایه گذاری ها'!$O$17</f>
        <v>8.1712729606278497E-2</v>
      </c>
    </row>
    <row r="19" spans="1:81" ht="21.75" x14ac:dyDescent="0.6">
      <c r="B19" s="3" t="s">
        <v>159</v>
      </c>
      <c r="C19" s="12"/>
      <c r="D19" s="102" t="s">
        <v>73</v>
      </c>
      <c r="E19" s="102"/>
      <c r="F19" s="102" t="s">
        <v>73</v>
      </c>
      <c r="G19" s="102"/>
      <c r="H19" s="68" t="s">
        <v>160</v>
      </c>
      <c r="I19" s="68"/>
      <c r="J19" s="68" t="s">
        <v>161</v>
      </c>
      <c r="K19" s="68"/>
      <c r="L19" s="68">
        <v>0</v>
      </c>
      <c r="M19" s="68"/>
      <c r="N19" s="68">
        <v>0</v>
      </c>
      <c r="O19" s="68"/>
      <c r="P19" s="68">
        <v>9190</v>
      </c>
      <c r="Q19" s="97"/>
      <c r="R19" s="68">
        <v>6514062055</v>
      </c>
      <c r="S19" s="68"/>
      <c r="T19" s="68">
        <v>7900534128</v>
      </c>
      <c r="U19" s="68"/>
      <c r="V19" s="68">
        <v>0</v>
      </c>
      <c r="W19" s="68"/>
      <c r="X19" s="68">
        <v>0</v>
      </c>
      <c r="Y19" s="68"/>
      <c r="Z19" s="68">
        <v>0</v>
      </c>
      <c r="AA19" s="68"/>
      <c r="AB19" s="68">
        <v>0</v>
      </c>
      <c r="AC19" s="97"/>
      <c r="AD19" s="68">
        <v>9190</v>
      </c>
      <c r="AE19" s="68"/>
      <c r="AF19" s="68">
        <v>901150</v>
      </c>
      <c r="AG19" s="68"/>
      <c r="AH19" s="68">
        <v>6514062055</v>
      </c>
      <c r="AI19" s="97"/>
      <c r="AJ19" s="68">
        <v>8280067465</v>
      </c>
      <c r="AK19" s="97"/>
      <c r="AL19" s="98">
        <f>AJ19/'سرمایه گذاری ها'!$O$17</f>
        <v>5.038485983671534E-2</v>
      </c>
    </row>
    <row r="20" spans="1:81" ht="21.75" x14ac:dyDescent="0.6">
      <c r="B20" s="3" t="s">
        <v>202</v>
      </c>
      <c r="C20" s="12"/>
      <c r="D20" s="102" t="s">
        <v>73</v>
      </c>
      <c r="E20" s="102"/>
      <c r="F20" s="102" t="s">
        <v>73</v>
      </c>
      <c r="G20" s="102"/>
      <c r="H20" s="68" t="s">
        <v>203</v>
      </c>
      <c r="I20" s="68"/>
      <c r="J20" s="68" t="s">
        <v>208</v>
      </c>
      <c r="K20" s="68"/>
      <c r="L20" s="68">
        <v>0</v>
      </c>
      <c r="M20" s="68"/>
      <c r="N20" s="68">
        <v>0</v>
      </c>
      <c r="O20" s="68"/>
      <c r="P20" s="68">
        <v>5106</v>
      </c>
      <c r="Q20" s="97"/>
      <c r="R20" s="68">
        <v>4610327925</v>
      </c>
      <c r="S20" s="68"/>
      <c r="T20" s="68">
        <v>4740505849</v>
      </c>
      <c r="U20" s="68"/>
      <c r="V20" s="68">
        <v>0</v>
      </c>
      <c r="W20" s="68"/>
      <c r="X20" s="68">
        <v>0</v>
      </c>
      <c r="Y20" s="68"/>
      <c r="Z20" s="68">
        <v>0</v>
      </c>
      <c r="AA20" s="68"/>
      <c r="AB20" s="68">
        <v>0</v>
      </c>
      <c r="AC20" s="97"/>
      <c r="AD20" s="68">
        <v>5106</v>
      </c>
      <c r="AE20" s="68"/>
      <c r="AF20" s="68">
        <v>962000</v>
      </c>
      <c r="AG20" s="68"/>
      <c r="AH20" s="68">
        <v>4610327925</v>
      </c>
      <c r="AI20" s="97"/>
      <c r="AJ20" s="68">
        <v>4911081705</v>
      </c>
      <c r="AK20" s="97"/>
      <c r="AL20" s="98">
        <f>AJ20/'سرمایه گذاری ها'!$O$17</f>
        <v>2.9884317295605752E-2</v>
      </c>
    </row>
    <row r="21" spans="1:81" ht="21.75" x14ac:dyDescent="0.6">
      <c r="B21" s="3" t="s">
        <v>174</v>
      </c>
      <c r="C21" s="12"/>
      <c r="D21" s="102" t="s">
        <v>73</v>
      </c>
      <c r="E21" s="102"/>
      <c r="F21" s="102" t="s">
        <v>73</v>
      </c>
      <c r="G21" s="102"/>
      <c r="H21" s="68" t="s">
        <v>157</v>
      </c>
      <c r="I21" s="68"/>
      <c r="J21" s="68" t="s">
        <v>175</v>
      </c>
      <c r="K21" s="68"/>
      <c r="L21" s="68">
        <v>0</v>
      </c>
      <c r="M21" s="68"/>
      <c r="N21" s="68">
        <v>0</v>
      </c>
      <c r="O21" s="68"/>
      <c r="P21" s="68">
        <v>2957</v>
      </c>
      <c r="Q21" s="97"/>
      <c r="R21" s="68">
        <v>2013156123</v>
      </c>
      <c r="S21" s="68"/>
      <c r="T21" s="68">
        <v>2235947148</v>
      </c>
      <c r="U21" s="68"/>
      <c r="V21" s="68">
        <v>0</v>
      </c>
      <c r="W21" s="68"/>
      <c r="X21" s="68">
        <v>0</v>
      </c>
      <c r="Y21" s="68"/>
      <c r="Z21" s="68">
        <v>0</v>
      </c>
      <c r="AA21" s="68"/>
      <c r="AB21" s="68">
        <v>0</v>
      </c>
      <c r="AC21" s="97"/>
      <c r="AD21" s="68">
        <v>2957</v>
      </c>
      <c r="AE21" s="68"/>
      <c r="AF21" s="68">
        <v>782410</v>
      </c>
      <c r="AG21" s="68"/>
      <c r="AH21" s="68">
        <v>2013156123</v>
      </c>
      <c r="AI21" s="97"/>
      <c r="AJ21" s="68">
        <v>2313167032</v>
      </c>
      <c r="AK21" s="97"/>
      <c r="AL21" s="98">
        <f>AJ21/'سرمایه گذاری ها'!$O$17</f>
        <v>1.4075802785289361E-2</v>
      </c>
    </row>
    <row r="22" spans="1:81" ht="21.75" x14ac:dyDescent="0.6">
      <c r="B22" s="3" t="s">
        <v>166</v>
      </c>
      <c r="C22" s="12"/>
      <c r="D22" s="102" t="s">
        <v>73</v>
      </c>
      <c r="E22" s="102"/>
      <c r="F22" s="102" t="s">
        <v>73</v>
      </c>
      <c r="G22" s="102"/>
      <c r="H22" s="68" t="s">
        <v>164</v>
      </c>
      <c r="I22" s="68"/>
      <c r="J22" s="68" t="s">
        <v>167</v>
      </c>
      <c r="K22" s="68"/>
      <c r="L22" s="68">
        <v>0</v>
      </c>
      <c r="M22" s="68"/>
      <c r="N22" s="68">
        <v>0</v>
      </c>
      <c r="O22" s="68"/>
      <c r="P22" s="68">
        <v>1300</v>
      </c>
      <c r="Q22" s="97"/>
      <c r="R22" s="68">
        <v>903551469</v>
      </c>
      <c r="S22" s="68"/>
      <c r="T22" s="68">
        <v>1073324624</v>
      </c>
      <c r="U22" s="68"/>
      <c r="V22" s="68">
        <v>0</v>
      </c>
      <c r="W22" s="68"/>
      <c r="X22" s="68">
        <v>0</v>
      </c>
      <c r="Y22" s="68"/>
      <c r="Z22" s="68">
        <v>0</v>
      </c>
      <c r="AA22" s="68"/>
      <c r="AB22" s="68">
        <v>0</v>
      </c>
      <c r="AC22" s="97"/>
      <c r="AD22" s="68">
        <v>1300</v>
      </c>
      <c r="AE22" s="68"/>
      <c r="AF22" s="68">
        <v>852890</v>
      </c>
      <c r="AG22" s="68"/>
      <c r="AH22" s="68">
        <v>903551469</v>
      </c>
      <c r="AI22" s="97"/>
      <c r="AJ22" s="68">
        <v>1108556037</v>
      </c>
      <c r="AK22" s="97"/>
      <c r="AL22" s="98">
        <f>AJ22/'سرمایه گذاری ها'!$O$17</f>
        <v>6.7456504166768429E-3</v>
      </c>
    </row>
    <row r="23" spans="1:81" ht="21.75" x14ac:dyDescent="0.6">
      <c r="B23" s="3" t="s">
        <v>199</v>
      </c>
      <c r="C23" s="12"/>
      <c r="D23" s="102" t="s">
        <v>73</v>
      </c>
      <c r="E23" s="102"/>
      <c r="F23" s="102" t="s">
        <v>73</v>
      </c>
      <c r="G23" s="102"/>
      <c r="H23" s="68" t="s">
        <v>200</v>
      </c>
      <c r="I23" s="68"/>
      <c r="J23" s="68" t="s">
        <v>201</v>
      </c>
      <c r="K23" s="68"/>
      <c r="L23" s="68">
        <v>0</v>
      </c>
      <c r="M23" s="68"/>
      <c r="N23" s="68">
        <v>0</v>
      </c>
      <c r="O23" s="68"/>
      <c r="P23" s="68">
        <v>2446</v>
      </c>
      <c r="Q23" s="97"/>
      <c r="R23" s="68">
        <v>2309442508</v>
      </c>
      <c r="S23" s="68"/>
      <c r="T23" s="68">
        <v>2374104833</v>
      </c>
      <c r="U23" s="68"/>
      <c r="V23" s="68">
        <v>0</v>
      </c>
      <c r="W23" s="68"/>
      <c r="X23" s="68">
        <v>0</v>
      </c>
      <c r="Y23" s="68"/>
      <c r="Z23" s="68">
        <v>2446</v>
      </c>
      <c r="AA23" s="68"/>
      <c r="AB23" s="68">
        <v>2446000000</v>
      </c>
      <c r="AC23" s="97"/>
      <c r="AD23" s="68">
        <v>0</v>
      </c>
      <c r="AE23" s="68"/>
      <c r="AF23" s="68">
        <v>0</v>
      </c>
      <c r="AG23" s="68"/>
      <c r="AH23" s="68">
        <v>0</v>
      </c>
      <c r="AI23" s="97"/>
      <c r="AJ23" s="68">
        <v>0</v>
      </c>
      <c r="AK23" s="97"/>
      <c r="AL23" s="98">
        <f>AJ23/'سرمایه گذاری ها'!$O$17</f>
        <v>0</v>
      </c>
    </row>
    <row r="24" spans="1:81" ht="27" thickBot="1" x14ac:dyDescent="0.65">
      <c r="B24" s="192" t="s">
        <v>64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2"/>
      <c r="P24" s="49">
        <f>SUM(P13:P23)</f>
        <v>151547</v>
      </c>
      <c r="Q24" s="19"/>
      <c r="R24" s="49">
        <f>SUM(R13:R23)</f>
        <v>93673040392</v>
      </c>
      <c r="S24" s="19"/>
      <c r="T24" s="49">
        <f>SUM(T13:T23)</f>
        <v>106676433712</v>
      </c>
      <c r="U24" s="19"/>
      <c r="V24" s="49">
        <f>SUM(V13:V23)</f>
        <v>0</v>
      </c>
      <c r="W24" s="19"/>
      <c r="X24" s="49">
        <f>SUM(X13:X23)</f>
        <v>0</v>
      </c>
      <c r="Y24" s="19"/>
      <c r="Z24" s="49">
        <f>SUM(Z13:Z23)</f>
        <v>6210</v>
      </c>
      <c r="AA24" s="19"/>
      <c r="AB24" s="49">
        <f>SUM(AB13:AB23)</f>
        <v>4947234372</v>
      </c>
      <c r="AC24" s="19"/>
      <c r="AD24" s="49">
        <f>SUM(AD13:AD23)</f>
        <v>145337</v>
      </c>
      <c r="AE24" s="50"/>
      <c r="AF24" s="49"/>
      <c r="AG24" s="19"/>
      <c r="AH24" s="49">
        <f>SUM(AH13:AH23)</f>
        <v>89204377257</v>
      </c>
      <c r="AI24" s="19"/>
      <c r="AJ24" s="49">
        <f>SUM(AJ13:AJ23)</f>
        <v>105441890888</v>
      </c>
      <c r="AK24" s="19"/>
      <c r="AL24" s="58">
        <f>SUM(AL13:AL23)</f>
        <v>0.6416221746703018</v>
      </c>
    </row>
    <row r="25" spans="1:81" ht="21" customHeight="1" thickTop="1" x14ac:dyDescent="0.6">
      <c r="V25"/>
      <c r="W25"/>
    </row>
    <row r="26" spans="1:81" x14ac:dyDescent="0.6">
      <c r="V26"/>
      <c r="W26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customHeight="1" x14ac:dyDescent="0.6">
      <c r="A31" s="195">
        <v>5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x14ac:dyDescent="0.6">
      <c r="V38"/>
      <c r="W38"/>
    </row>
  </sheetData>
  <sortState xmlns:xlrd2="http://schemas.microsoft.com/office/spreadsheetml/2017/richdata2" ref="B13:AJ23">
    <sortCondition descending="1" ref="AJ13:AJ23"/>
  </sortState>
  <mergeCells count="31">
    <mergeCell ref="A31:AN31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7"/>
  <sheetViews>
    <sheetView rightToLeft="1" view="pageBreakPreview" topLeftCell="A7" zoomScale="70" zoomScaleNormal="70" zoomScaleSheetLayoutView="70" workbookViewId="0">
      <selection activeCell="L22" sqref="L22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198" t="s">
        <v>74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2:28" ht="35.25" x14ac:dyDescent="0.6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</row>
    <row r="4" spans="2:28" ht="35.25" x14ac:dyDescent="0.6">
      <c r="B4" s="198" t="s">
        <v>241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</row>
    <row r="5" spans="2:28" ht="138.75" customHeight="1" x14ac:dyDescent="0.6"/>
    <row r="6" spans="2:28" s="2" customFormat="1" ht="30" x14ac:dyDescent="0.55000000000000004">
      <c r="B6" s="11" t="s">
        <v>209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01" t="s">
        <v>68</v>
      </c>
      <c r="D8" s="164" t="s">
        <v>242</v>
      </c>
      <c r="E8" s="164" t="s">
        <v>4</v>
      </c>
      <c r="F8" s="164" t="s">
        <v>4</v>
      </c>
      <c r="G8" s="164" t="s">
        <v>4</v>
      </c>
      <c r="H8" s="164" t="s">
        <v>4</v>
      </c>
      <c r="I8" s="164" t="s">
        <v>4</v>
      </c>
      <c r="J8" s="164" t="s">
        <v>4</v>
      </c>
      <c r="K8" s="164" t="s">
        <v>4</v>
      </c>
      <c r="L8" s="164" t="s">
        <v>4</v>
      </c>
      <c r="M8" s="164" t="s">
        <v>4</v>
      </c>
      <c r="N8" s="164" t="s">
        <v>4</v>
      </c>
    </row>
    <row r="9" spans="2:28" ht="30" x14ac:dyDescent="0.6">
      <c r="B9" s="201" t="s">
        <v>1</v>
      </c>
      <c r="D9" s="200" t="s">
        <v>5</v>
      </c>
      <c r="E9" s="17"/>
      <c r="F9" s="200" t="s">
        <v>26</v>
      </c>
      <c r="G9" s="17"/>
      <c r="H9" s="200" t="s">
        <v>27</v>
      </c>
      <c r="I9" s="17"/>
      <c r="J9" s="200" t="s">
        <v>28</v>
      </c>
      <c r="K9" s="17"/>
      <c r="L9" s="199" t="s">
        <v>29</v>
      </c>
      <c r="M9" s="17"/>
      <c r="N9" s="200" t="s">
        <v>30</v>
      </c>
    </row>
    <row r="10" spans="2:28" ht="30" x14ac:dyDescent="0.75">
      <c r="B10" s="107" t="s">
        <v>156</v>
      </c>
      <c r="D10" s="156">
        <v>27000</v>
      </c>
      <c r="E10" s="156"/>
      <c r="F10" s="156">
        <v>660770</v>
      </c>
      <c r="G10" s="156"/>
      <c r="H10" s="156">
        <v>653418</v>
      </c>
      <c r="I10" s="156"/>
      <c r="J10" s="156" t="s">
        <v>216</v>
      </c>
      <c r="K10" s="155"/>
      <c r="L10" s="156">
        <v>17639088335</v>
      </c>
      <c r="N10" s="10" t="s">
        <v>222</v>
      </c>
    </row>
    <row r="11" spans="2:28" ht="30" x14ac:dyDescent="0.75">
      <c r="B11" s="107" t="s">
        <v>172</v>
      </c>
      <c r="D11" s="156">
        <v>24294</v>
      </c>
      <c r="E11" s="156"/>
      <c r="F11" s="156">
        <v>665420</v>
      </c>
      <c r="G11" s="156"/>
      <c r="H11" s="156">
        <v>655027</v>
      </c>
      <c r="I11" s="156"/>
      <c r="J11" s="156" t="s">
        <v>219</v>
      </c>
      <c r="K11" s="155"/>
      <c r="L11" s="156">
        <v>15910341665</v>
      </c>
      <c r="N11" s="10" t="s">
        <v>222</v>
      </c>
    </row>
    <row r="12" spans="2:28" ht="30" x14ac:dyDescent="0.75">
      <c r="B12" s="107" t="s">
        <v>150</v>
      </c>
      <c r="D12" s="156">
        <v>24675</v>
      </c>
      <c r="E12" s="156"/>
      <c r="F12" s="156">
        <v>634710</v>
      </c>
      <c r="G12" s="156"/>
      <c r="H12" s="156">
        <v>627947</v>
      </c>
      <c r="I12" s="156"/>
      <c r="J12" s="156" t="s">
        <v>221</v>
      </c>
      <c r="K12" s="155"/>
      <c r="L12" s="156">
        <v>15491783830</v>
      </c>
      <c r="N12" s="10" t="s">
        <v>222</v>
      </c>
    </row>
    <row r="13" spans="2:28" ht="30" x14ac:dyDescent="0.75">
      <c r="B13" s="107" t="s">
        <v>162</v>
      </c>
      <c r="D13" s="156">
        <v>20637</v>
      </c>
      <c r="E13" s="156"/>
      <c r="F13" s="156">
        <v>643600</v>
      </c>
      <c r="G13" s="156"/>
      <c r="H13" s="156">
        <v>638530</v>
      </c>
      <c r="I13" s="156"/>
      <c r="J13" s="156" t="s">
        <v>220</v>
      </c>
      <c r="K13" s="155"/>
      <c r="L13" s="156">
        <v>13174955216</v>
      </c>
      <c r="N13" s="10" t="s">
        <v>222</v>
      </c>
    </row>
    <row r="14" spans="2:28" ht="30" x14ac:dyDescent="0.75">
      <c r="B14" s="107" t="s">
        <v>153</v>
      </c>
      <c r="D14" s="156">
        <v>19237</v>
      </c>
      <c r="E14" s="156"/>
      <c r="F14" s="156">
        <v>694470</v>
      </c>
      <c r="G14" s="156"/>
      <c r="H14" s="156">
        <v>684803</v>
      </c>
      <c r="I14" s="156"/>
      <c r="J14" s="156" t="s">
        <v>218</v>
      </c>
      <c r="K14" s="155"/>
      <c r="L14" s="156">
        <v>13171167604</v>
      </c>
      <c r="N14" s="10" t="s">
        <v>222</v>
      </c>
    </row>
    <row r="15" spans="2:28" ht="30" x14ac:dyDescent="0.75">
      <c r="B15" s="107" t="s">
        <v>198</v>
      </c>
      <c r="D15" s="156">
        <v>14705</v>
      </c>
      <c r="E15" s="156"/>
      <c r="F15" s="156">
        <v>894080</v>
      </c>
      <c r="G15" s="156"/>
      <c r="H15" s="156">
        <v>881811</v>
      </c>
      <c r="I15" s="156"/>
      <c r="J15" s="156" t="s">
        <v>212</v>
      </c>
      <c r="K15" s="155"/>
      <c r="L15" s="156">
        <v>12964680480</v>
      </c>
      <c r="N15" s="10" t="s">
        <v>222</v>
      </c>
    </row>
    <row r="16" spans="2:28" ht="30" x14ac:dyDescent="0.75">
      <c r="B16" s="107" t="s">
        <v>159</v>
      </c>
      <c r="D16" s="156">
        <v>9190</v>
      </c>
      <c r="E16" s="156"/>
      <c r="F16" s="156">
        <v>872320</v>
      </c>
      <c r="G16" s="156"/>
      <c r="H16" s="156">
        <v>859844</v>
      </c>
      <c r="I16" s="156"/>
      <c r="J16" s="156" t="s">
        <v>213</v>
      </c>
      <c r="K16" s="155"/>
      <c r="L16" s="156">
        <v>7900534128</v>
      </c>
      <c r="N16" s="10" t="s">
        <v>222</v>
      </c>
    </row>
    <row r="17" spans="2:14" ht="30" x14ac:dyDescent="0.75">
      <c r="B17" s="107" t="s">
        <v>202</v>
      </c>
      <c r="D17" s="156">
        <v>5106</v>
      </c>
      <c r="E17" s="156"/>
      <c r="F17" s="156">
        <v>941170</v>
      </c>
      <c r="G17" s="156"/>
      <c r="H17" s="156">
        <v>928587</v>
      </c>
      <c r="I17" s="156"/>
      <c r="J17" s="156" t="s">
        <v>214</v>
      </c>
      <c r="K17" s="155"/>
      <c r="L17" s="156">
        <v>4740505849</v>
      </c>
      <c r="N17" s="10" t="s">
        <v>222</v>
      </c>
    </row>
    <row r="18" spans="2:14" ht="30" x14ac:dyDescent="0.75">
      <c r="B18" s="107" t="s">
        <v>199</v>
      </c>
      <c r="D18" s="156">
        <v>2446</v>
      </c>
      <c r="E18" s="156"/>
      <c r="F18" s="156">
        <v>984150</v>
      </c>
      <c r="G18" s="156"/>
      <c r="H18" s="156">
        <v>970783</v>
      </c>
      <c r="I18" s="156"/>
      <c r="J18" s="156" t="s">
        <v>211</v>
      </c>
      <c r="K18" s="155"/>
      <c r="L18" s="156">
        <v>2374104833</v>
      </c>
      <c r="N18" s="10" t="s">
        <v>222</v>
      </c>
    </row>
    <row r="19" spans="2:14" ht="30" x14ac:dyDescent="0.75">
      <c r="B19" s="107" t="s">
        <v>174</v>
      </c>
      <c r="D19" s="156">
        <v>2957</v>
      </c>
      <c r="E19" s="156"/>
      <c r="F19" s="156">
        <v>767390</v>
      </c>
      <c r="G19" s="156"/>
      <c r="H19" s="156">
        <v>756291</v>
      </c>
      <c r="I19" s="156"/>
      <c r="J19" s="156" t="s">
        <v>215</v>
      </c>
      <c r="K19" s="155"/>
      <c r="L19" s="156">
        <v>2235947148</v>
      </c>
      <c r="N19" s="10" t="s">
        <v>222</v>
      </c>
    </row>
    <row r="20" spans="2:14" ht="30" x14ac:dyDescent="0.75">
      <c r="B20" s="107" t="s">
        <v>166</v>
      </c>
      <c r="D20" s="156">
        <v>1300</v>
      </c>
      <c r="E20" s="156"/>
      <c r="F20" s="156">
        <v>835880</v>
      </c>
      <c r="G20" s="156"/>
      <c r="H20" s="156">
        <v>825784</v>
      </c>
      <c r="I20" s="156"/>
      <c r="J20" s="156" t="s">
        <v>217</v>
      </c>
      <c r="K20" s="155"/>
      <c r="L20" s="156">
        <v>1073324624</v>
      </c>
      <c r="N20" s="10" t="s">
        <v>222</v>
      </c>
    </row>
    <row r="21" spans="2:14" ht="30" x14ac:dyDescent="0.6">
      <c r="B21" s="83"/>
      <c r="D21" s="81"/>
      <c r="E21" s="82"/>
      <c r="F21" s="81"/>
      <c r="G21" s="82"/>
      <c r="H21" s="81"/>
      <c r="J21" s="69"/>
      <c r="L21" s="80"/>
      <c r="N21" s="10"/>
    </row>
    <row r="22" spans="2:14" ht="32.25" thickBot="1" x14ac:dyDescent="0.9">
      <c r="B22" s="59" t="s">
        <v>64</v>
      </c>
      <c r="D22" s="157">
        <f>SUM(D10:D21)</f>
        <v>151547</v>
      </c>
      <c r="E22" s="71"/>
      <c r="F22" s="70"/>
      <c r="G22" s="71"/>
      <c r="H22" s="70"/>
      <c r="I22" s="72"/>
      <c r="J22" s="94"/>
      <c r="K22" s="72"/>
      <c r="L22" s="157">
        <f>SUM(L10:L21)</f>
        <v>106676433712</v>
      </c>
      <c r="M22" s="72"/>
      <c r="N22" s="73"/>
    </row>
    <row r="23" spans="2:14" ht="21.75" thickTop="1" x14ac:dyDescent="0.6">
      <c r="H23"/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B28" s="163">
        <v>6</v>
      </c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  <row r="47" spans="12:12" x14ac:dyDescent="0.6">
      <c r="L47"/>
    </row>
  </sheetData>
  <sortState xmlns:xlrd2="http://schemas.microsoft.com/office/spreadsheetml/2017/richdata2" ref="B10:N20">
    <sortCondition descending="1" ref="L10:L20"/>
  </sortState>
  <mergeCells count="12">
    <mergeCell ref="B28:N28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31"/>
  <sheetViews>
    <sheetView rightToLeft="1" view="pageBreakPreview" topLeftCell="A7" zoomScaleNormal="100" zoomScaleSheetLayoutView="100" workbookViewId="0">
      <selection activeCell="B19" sqref="B19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4" t="s">
        <v>74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2:20" ht="30" x14ac:dyDescent="0.55000000000000004">
      <c r="B3" s="164" t="s">
        <v>0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2:20" ht="30" x14ac:dyDescent="0.55000000000000004">
      <c r="B4" s="164" t="s">
        <v>241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210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65" t="s">
        <v>32</v>
      </c>
      <c r="D8" s="166" t="s">
        <v>204</v>
      </c>
      <c r="F8" s="166" t="s">
        <v>3</v>
      </c>
      <c r="G8" s="166" t="s">
        <v>3</v>
      </c>
      <c r="H8" s="166" t="s">
        <v>3</v>
      </c>
      <c r="J8" s="166" t="s">
        <v>242</v>
      </c>
      <c r="K8" s="166" t="s">
        <v>4</v>
      </c>
      <c r="L8" s="166" t="s">
        <v>4</v>
      </c>
    </row>
    <row r="9" spans="2:20" s="4" customFormat="1" x14ac:dyDescent="0.55000000000000004">
      <c r="B9" s="204" t="s">
        <v>32</v>
      </c>
      <c r="D9" s="199" t="s">
        <v>33</v>
      </c>
      <c r="F9" s="199" t="s">
        <v>34</v>
      </c>
      <c r="G9" s="26"/>
      <c r="H9" s="199" t="s">
        <v>35</v>
      </c>
      <c r="J9" s="199" t="s">
        <v>33</v>
      </c>
      <c r="K9" s="26"/>
      <c r="L9" s="203" t="s">
        <v>31</v>
      </c>
    </row>
    <row r="10" spans="2:20" s="4" customFormat="1" x14ac:dyDescent="0.55000000000000004">
      <c r="B10" s="3" t="s">
        <v>181</v>
      </c>
      <c r="C10" s="93"/>
      <c r="D10" s="93">
        <v>18460086293</v>
      </c>
      <c r="E10" s="93"/>
      <c r="F10" s="93">
        <v>458636293</v>
      </c>
      <c r="G10" s="93"/>
      <c r="H10" s="93">
        <v>458711293</v>
      </c>
      <c r="I10" s="93"/>
      <c r="J10" s="93">
        <v>18460011293</v>
      </c>
      <c r="K10" s="5"/>
      <c r="L10" s="30">
        <f>J10/'سرمایه گذاری ها'!$O$17</f>
        <v>0.11233061632813486</v>
      </c>
      <c r="N10"/>
    </row>
    <row r="11" spans="2:20" s="4" customFormat="1" x14ac:dyDescent="0.55000000000000004">
      <c r="B11" s="3" t="s">
        <v>182</v>
      </c>
      <c r="C11" s="93"/>
      <c r="D11" s="93">
        <v>18001434903</v>
      </c>
      <c r="E11" s="93"/>
      <c r="F11" s="93">
        <v>461694326</v>
      </c>
      <c r="G11" s="93"/>
      <c r="H11" s="93">
        <v>461694324</v>
      </c>
      <c r="I11" s="93"/>
      <c r="J11" s="93">
        <v>18001434905</v>
      </c>
      <c r="K11" s="5"/>
      <c r="L11" s="30">
        <f>J11/'سرمایه گذاری ها'!$O$17</f>
        <v>0.10954014304618713</v>
      </c>
      <c r="N11"/>
    </row>
    <row r="12" spans="2:20" s="4" customFormat="1" x14ac:dyDescent="0.55000000000000004">
      <c r="B12" s="3" t="s">
        <v>183</v>
      </c>
      <c r="C12" s="93"/>
      <c r="D12" s="93">
        <v>18444145968</v>
      </c>
      <c r="E12" s="93"/>
      <c r="F12" s="93">
        <v>443348539</v>
      </c>
      <c r="G12" s="93"/>
      <c r="H12" s="93">
        <v>886063827</v>
      </c>
      <c r="I12" s="93"/>
      <c r="J12" s="93">
        <v>18001430680</v>
      </c>
      <c r="K12" s="5"/>
      <c r="L12" s="30">
        <f>J12/'سرمایه گذاری ها'!$O$17</f>
        <v>0.10954011733673082</v>
      </c>
      <c r="N12"/>
    </row>
    <row r="13" spans="2:20" s="4" customFormat="1" x14ac:dyDescent="0.55000000000000004">
      <c r="B13" s="3" t="s">
        <v>184</v>
      </c>
      <c r="C13" s="93"/>
      <c r="D13" s="93">
        <v>593737352</v>
      </c>
      <c r="E13" s="93"/>
      <c r="F13" s="93">
        <v>11034953364</v>
      </c>
      <c r="G13" s="93"/>
      <c r="H13" s="93">
        <v>8911096768</v>
      </c>
      <c r="I13" s="93"/>
      <c r="J13" s="93">
        <v>2717593948</v>
      </c>
      <c r="K13" s="5"/>
      <c r="L13" s="30">
        <f>J13/'سرمایه گذاری ها'!$O$17</f>
        <v>1.6536772283785476E-2</v>
      </c>
      <c r="N13"/>
    </row>
    <row r="14" spans="2:20" s="4" customFormat="1" x14ac:dyDescent="0.55000000000000004">
      <c r="B14" s="3" t="s">
        <v>185</v>
      </c>
      <c r="C14" s="93"/>
      <c r="D14" s="93">
        <v>4318494</v>
      </c>
      <c r="E14" s="93"/>
      <c r="F14" s="93">
        <v>6181</v>
      </c>
      <c r="G14" s="93"/>
      <c r="H14" s="93">
        <v>165000</v>
      </c>
      <c r="I14" s="93"/>
      <c r="J14" s="93">
        <v>4159675</v>
      </c>
      <c r="K14" s="5"/>
      <c r="L14" s="30">
        <f>J14/'سرمایه گذاری ها'!$O$17</f>
        <v>2.5311948571337986E-5</v>
      </c>
      <c r="N14"/>
    </row>
    <row r="15" spans="2:20" s="4" customFormat="1" x14ac:dyDescent="0.55000000000000004">
      <c r="B15" s="3" t="s">
        <v>180</v>
      </c>
      <c r="C15" s="93"/>
      <c r="D15" s="93">
        <v>2440187</v>
      </c>
      <c r="E15" s="93"/>
      <c r="F15" s="93">
        <v>31474</v>
      </c>
      <c r="G15" s="93"/>
      <c r="H15" s="93">
        <v>425</v>
      </c>
      <c r="I15" s="93"/>
      <c r="J15" s="93">
        <v>2471236</v>
      </c>
      <c r="K15" s="5"/>
      <c r="L15" s="30">
        <f>J15/'سرمایه گذاری ها'!$O$17</f>
        <v>1.5037664851133561E-5</v>
      </c>
      <c r="N15"/>
    </row>
    <row r="16" spans="2:20" s="4" customFormat="1" x14ac:dyDescent="0.55000000000000004">
      <c r="B16" s="3" t="s">
        <v>186</v>
      </c>
      <c r="C16" s="93"/>
      <c r="D16" s="93">
        <v>911196</v>
      </c>
      <c r="E16" s="93"/>
      <c r="F16" s="93">
        <v>2288</v>
      </c>
      <c r="G16" s="93"/>
      <c r="H16" s="93">
        <v>459250</v>
      </c>
      <c r="I16" s="93"/>
      <c r="J16" s="93">
        <v>454234</v>
      </c>
      <c r="K16" s="5"/>
      <c r="L16" s="30">
        <f>J16/'سرمایه گذاری ها'!$O$17</f>
        <v>2.7640495104432769E-6</v>
      </c>
      <c r="N16"/>
    </row>
    <row r="17" spans="1:14" ht="27" thickBot="1" x14ac:dyDescent="0.6">
      <c r="B17" s="48" t="s">
        <v>64</v>
      </c>
      <c r="C17" s="49"/>
      <c r="D17" s="49">
        <f t="shared" ref="D17:J17" si="0">SUM(D10:D16)</f>
        <v>55507074393</v>
      </c>
      <c r="E17" s="49">
        <f t="shared" si="0"/>
        <v>0</v>
      </c>
      <c r="F17" s="49">
        <f t="shared" si="0"/>
        <v>12398672465</v>
      </c>
      <c r="G17" s="49">
        <f t="shared" si="0"/>
        <v>0</v>
      </c>
      <c r="H17" s="49">
        <f t="shared" si="0"/>
        <v>10718190887</v>
      </c>
      <c r="I17" s="49">
        <f t="shared" si="0"/>
        <v>0</v>
      </c>
      <c r="J17" s="49">
        <f t="shared" si="0"/>
        <v>57187555971</v>
      </c>
      <c r="K17" s="58"/>
      <c r="L17" s="58">
        <f>SUM(L10:L16)</f>
        <v>0.34799076265777118</v>
      </c>
      <c r="N17"/>
    </row>
    <row r="18" spans="1:14" ht="27" customHeight="1" thickTop="1" x14ac:dyDescent="0.55000000000000004">
      <c r="A18" s="202"/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N18"/>
    </row>
    <row r="19" spans="1:14" x14ac:dyDescent="0.55000000000000004">
      <c r="D19" s="93"/>
      <c r="E19" s="93"/>
      <c r="F19" s="93"/>
      <c r="G19" s="93"/>
      <c r="H19" s="93"/>
      <c r="I19" s="93"/>
      <c r="J19" s="93"/>
      <c r="N19"/>
    </row>
    <row r="20" spans="1:14" x14ac:dyDescent="0.55000000000000004">
      <c r="D20"/>
      <c r="N20"/>
    </row>
    <row r="21" spans="1:14" x14ac:dyDescent="0.55000000000000004">
      <c r="A21" s="202">
        <v>7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N21"/>
    </row>
    <row r="22" spans="1:14" x14ac:dyDescent="0.55000000000000004">
      <c r="D22"/>
      <c r="N22"/>
    </row>
    <row r="23" spans="1:14" x14ac:dyDescent="0.55000000000000004">
      <c r="D23"/>
      <c r="N23"/>
    </row>
    <row r="24" spans="1:14" x14ac:dyDescent="0.55000000000000004">
      <c r="D24"/>
      <c r="N24"/>
    </row>
    <row r="25" spans="1:14" x14ac:dyDescent="0.55000000000000004">
      <c r="D25"/>
      <c r="N25"/>
    </row>
    <row r="26" spans="1:14" x14ac:dyDescent="0.55000000000000004">
      <c r="D26"/>
      <c r="N26"/>
    </row>
    <row r="27" spans="1:14" x14ac:dyDescent="0.55000000000000004">
      <c r="D27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N30"/>
    </row>
    <row r="31" spans="1:14" x14ac:dyDescent="0.55000000000000004">
      <c r="D31" s="3"/>
      <c r="N3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topLeftCell="A7" zoomScale="85" zoomScaleNormal="85" zoomScaleSheetLayoutView="85" workbookViewId="0">
      <selection activeCell="H10" sqref="H10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4" t="s">
        <v>74</v>
      </c>
      <c r="C2" s="164"/>
      <c r="D2" s="164"/>
      <c r="E2" s="164"/>
      <c r="F2" s="164"/>
      <c r="G2" s="164"/>
      <c r="H2" s="164"/>
      <c r="I2" s="164"/>
      <c r="J2" s="164"/>
    </row>
    <row r="3" spans="2:30" ht="26.25" customHeight="1" x14ac:dyDescent="0.55000000000000004">
      <c r="B3" s="164" t="s">
        <v>36</v>
      </c>
      <c r="C3" s="164"/>
      <c r="D3" s="164"/>
      <c r="E3" s="164"/>
      <c r="F3" s="164"/>
      <c r="G3" s="164"/>
      <c r="H3" s="164"/>
      <c r="I3" s="164"/>
      <c r="J3" s="164"/>
    </row>
    <row r="4" spans="2:30" ht="26.25" customHeight="1" x14ac:dyDescent="0.55000000000000004">
      <c r="B4" s="164" t="s">
        <v>241</v>
      </c>
      <c r="C4" s="164"/>
      <c r="D4" s="164"/>
      <c r="E4" s="164"/>
      <c r="F4" s="164"/>
      <c r="G4" s="164"/>
      <c r="H4" s="164"/>
      <c r="I4" s="164"/>
      <c r="J4" s="164"/>
    </row>
    <row r="5" spans="2:30" ht="26.25" customHeight="1" x14ac:dyDescent="0.55000000000000004"/>
    <row r="6" spans="2:30" ht="26.25" customHeight="1" x14ac:dyDescent="0.55000000000000004">
      <c r="B6" s="11" t="s">
        <v>223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05" t="s">
        <v>40</v>
      </c>
      <c r="C8" s="28"/>
      <c r="D8" s="108" t="s">
        <v>96</v>
      </c>
      <c r="E8" s="28"/>
      <c r="F8" s="205" t="s">
        <v>33</v>
      </c>
      <c r="G8" s="28"/>
      <c r="H8" s="205" t="s">
        <v>56</v>
      </c>
      <c r="I8" s="28"/>
      <c r="J8" s="205" t="s">
        <v>11</v>
      </c>
    </row>
    <row r="9" spans="2:30" s="4" customFormat="1" ht="26.25" customHeight="1" x14ac:dyDescent="0.55000000000000004">
      <c r="B9" s="4" t="s">
        <v>97</v>
      </c>
      <c r="D9" s="122" t="s">
        <v>239</v>
      </c>
      <c r="F9" s="60">
        <f>'درآمد سپرده بانکی'!D17</f>
        <v>1363766806</v>
      </c>
      <c r="H9" s="125">
        <f>F9/$F$15</f>
        <v>0.2820429676683795</v>
      </c>
      <c r="I9" s="5"/>
      <c r="J9" s="125">
        <f>F9/'سرمایه گذاری ها'!$O$17</f>
        <v>8.2986279593405404E-3</v>
      </c>
    </row>
    <row r="10" spans="2:30" s="4" customFormat="1" ht="26.25" customHeight="1" x14ac:dyDescent="0.55000000000000004">
      <c r="B10" s="4" t="s">
        <v>63</v>
      </c>
      <c r="D10" s="122" t="s">
        <v>240</v>
      </c>
      <c r="F10" s="60">
        <f>'سایر درآمدها'!F13</f>
        <v>8256591</v>
      </c>
      <c r="H10" s="125">
        <f>F10/$F$15</f>
        <v>1.7075598395698401E-3</v>
      </c>
      <c r="I10" s="5"/>
      <c r="J10" s="125">
        <f>F10/'سرمایه گذاری ها'!$O$17</f>
        <v>5.024200370619629E-5</v>
      </c>
    </row>
    <row r="11" spans="2:30" s="4" customFormat="1" ht="26.25" customHeight="1" x14ac:dyDescent="0.55000000000000004">
      <c r="B11" s="4" t="s">
        <v>98</v>
      </c>
      <c r="D11" s="122" t="s">
        <v>238</v>
      </c>
      <c r="F11" s="60">
        <f>'درآمد سرمایه گذاری در صندوق'!I13</f>
        <v>-263173129</v>
      </c>
      <c r="H11" s="125">
        <f>F11/$F$15</f>
        <v>-5.4427289172290699E-2</v>
      </c>
      <c r="I11" s="5"/>
      <c r="J11" s="125">
        <f>F11/'سرمایه گذاری ها'!$O$17</f>
        <v>-1.6014291276616795E-3</v>
      </c>
    </row>
    <row r="12" spans="2:30" s="4" customFormat="1" ht="26.25" customHeight="1" x14ac:dyDescent="0.55000000000000004">
      <c r="B12" s="4" t="s">
        <v>99</v>
      </c>
      <c r="D12" s="122" t="s">
        <v>100</v>
      </c>
      <c r="F12" s="60">
        <f>'درآمد سرمایه‌گذاری در اوراق '!J20</f>
        <v>3777353873</v>
      </c>
      <c r="H12" s="125">
        <f>F12/$F$15</f>
        <v>0.78120107601047384</v>
      </c>
      <c r="I12" s="5"/>
      <c r="J12" s="125">
        <f>F12/'سرمایه گذاری ها'!$O$17</f>
        <v>2.2985494532414275E-2</v>
      </c>
    </row>
    <row r="13" spans="2:30" s="4" customFormat="1" ht="26.25" customHeight="1" x14ac:dyDescent="0.55000000000000004">
      <c r="B13" s="4" t="s">
        <v>101</v>
      </c>
      <c r="D13" s="122" t="s">
        <v>237</v>
      </c>
      <c r="F13" s="60">
        <f>'سرمایه‌گذاری در سهام'!J18</f>
        <v>-50888383</v>
      </c>
      <c r="H13" s="125">
        <f>F13/$F$15</f>
        <v>-1.0524314346132511E-2</v>
      </c>
      <c r="I13" s="5"/>
      <c r="J13" s="125">
        <f>F13/'سرمایه گذاری ها'!$O$17</f>
        <v>-3.0965980115623217E-4</v>
      </c>
    </row>
    <row r="14" spans="2:30" s="4" customFormat="1" ht="26.25" customHeight="1" x14ac:dyDescent="0.55000000000000004">
      <c r="F14" s="60"/>
      <c r="H14" s="124"/>
      <c r="I14" s="5"/>
      <c r="J14" s="125"/>
    </row>
    <row r="15" spans="2:30" ht="24.75" thickBot="1" x14ac:dyDescent="0.65">
      <c r="B15" s="22" t="s">
        <v>64</v>
      </c>
      <c r="D15" s="22"/>
      <c r="F15" s="61">
        <f>SUM(F9:F14)</f>
        <v>4835315758</v>
      </c>
      <c r="G15" s="18"/>
      <c r="H15" s="123">
        <f>SUM(H9:H14)</f>
        <v>0.99999999999999989</v>
      </c>
      <c r="I15" s="47"/>
      <c r="J15" s="126">
        <f>SUM(J9:J14)</f>
        <v>2.9423275566643099E-2</v>
      </c>
    </row>
    <row r="16" spans="2:30" ht="21.75" thickTop="1" x14ac:dyDescent="0.55000000000000004">
      <c r="F16" s="3"/>
    </row>
    <row r="20" spans="1:12" ht="26.25" customHeight="1" x14ac:dyDescent="0.55000000000000004">
      <c r="A20" s="163">
        <v>8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2025-05-25T12:45:28Z</cp:lastPrinted>
  <dcterms:created xsi:type="dcterms:W3CDTF">2021-12-28T12:49:50Z</dcterms:created>
  <dcterms:modified xsi:type="dcterms:W3CDTF">2025-08-25T07:33:32Z</dcterms:modified>
</cp:coreProperties>
</file>