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andogh\گزارشات\گزارش ماهانه صندوق ها\1404\تیر\پایدار\"/>
    </mc:Choice>
  </mc:AlternateContent>
  <bookViews>
    <workbookView xWindow="0" yWindow="0" windowWidth="28800" windowHeight="12300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واحدهای صندوق" sheetId="19" r:id="rId5"/>
    <sheet name="اوراق " sheetId="3" r:id="rId6"/>
    <sheet name="تعدیل قیمت" sheetId="4" r:id="rId7"/>
    <sheet name="سپرده" sheetId="6" r:id="rId8"/>
    <sheet name="درآمدها" sheetId="15" r:id="rId9"/>
    <sheet name="سرمایه‌گذاری در سهام" sheetId="11" r:id="rId10"/>
    <sheet name="درآمد سرمایه گذاری در صندوق" sheetId="20" r:id="rId11"/>
    <sheet name="درآمد سرمایه‌گذاری در اوراق " sheetId="12" r:id="rId12"/>
    <sheet name="مبالغ تخصیصی اوراق" sheetId="21" r:id="rId13"/>
    <sheet name="درآمد سپرده بانکی" sheetId="13" r:id="rId14"/>
    <sheet name="سایر درآمدها" sheetId="14" r:id="rId15"/>
    <sheet name="درآمد سود سهام" sheetId="8" r:id="rId16"/>
    <sheet name="درآمد سود صندوق" sheetId="22" r:id="rId17"/>
    <sheet name="سود اوراق بهادار" sheetId="23" r:id="rId18"/>
    <sheet name="سود سپرده بانکی" sheetId="7" r:id="rId19"/>
    <sheet name="درآمد ناشی از فروش" sheetId="10" r:id="rId20"/>
    <sheet name="درآمد اعمال اختیار" sheetId="24" r:id="rId21"/>
    <sheet name="درآمد ناشی از تغییر قیمت اوراق" sheetId="9" r:id="rId22"/>
  </sheets>
  <definedNames>
    <definedName name="_xlnm._FilterDatabase" localSheetId="1" hidden="1">'سرمایه گذاری ها'!$E$12:$Q$14</definedName>
    <definedName name="_xlnm._FilterDatabase" localSheetId="2" hidden="1">سهام!$C$11:$AA$13</definedName>
    <definedName name="_xlnm.Print_Area" localSheetId="13">'درآمد سپرده بانکی'!$A$1:$L$20</definedName>
    <definedName name="_xlnm.Print_Area" localSheetId="11">'درآمد سرمایه‌گذاری در اوراق '!$A$1:$U$26</definedName>
    <definedName name="_xlnm.Print_Area" localSheetId="15">'درآمد سود سهام'!$A$1:$U$28</definedName>
    <definedName name="_xlnm.Print_Area" localSheetId="21">'درآمد ناشی از تغییر قیمت اوراق'!$A$1:$S$27</definedName>
    <definedName name="_xlnm.Print_Area" localSheetId="19">'درآمد ناشی از فروش'!$A$1:$T$25</definedName>
    <definedName name="_xlnm.Print_Area" localSheetId="8">درآمدها!$A$1:$L$22</definedName>
    <definedName name="_xlnm.Print_Area" localSheetId="14">'سایر درآمدها'!$A$1:$F$22</definedName>
    <definedName name="_xlnm.Print_Area" localSheetId="1">'سرمایه گذاری ها'!$A$1:$S$22</definedName>
    <definedName name="_xlnm.Print_Area" localSheetId="18">'سود سپرده بانکی'!$A$1:$O$20</definedName>
    <definedName name="_xlnm.Print_Area" localSheetId="2">سهام!$A$1:$AA$16</definedName>
    <definedName name="_xlnm.Print_Area" localSheetId="0">'صفحه اول '!$A$1:$M$53</definedName>
  </definedNames>
  <calcPr calcId="181029"/>
</workbook>
</file>

<file path=xl/calcChain.xml><?xml version="1.0" encoding="utf-8"?>
<calcChain xmlns="http://schemas.openxmlformats.org/spreadsheetml/2006/main">
  <c r="X10" i="19" l="1"/>
  <c r="T11" i="8"/>
  <c r="R11" i="8"/>
  <c r="P11" i="8"/>
  <c r="F11" i="8"/>
  <c r="H11" i="8"/>
  <c r="J11" i="8"/>
  <c r="L11" i="8"/>
  <c r="N11" i="8"/>
  <c r="K13" i="20"/>
  <c r="V18" i="11"/>
  <c r="D17" i="6"/>
  <c r="E17" i="6"/>
  <c r="F17" i="6"/>
  <c r="G17" i="6"/>
  <c r="H17" i="6"/>
  <c r="I17" i="6"/>
  <c r="J17" i="6"/>
  <c r="P25" i="9" l="1"/>
  <c r="R25" i="9"/>
  <c r="D25" i="9"/>
  <c r="L22" i="4"/>
  <c r="F10" i="19"/>
  <c r="E14" i="1"/>
  <c r="G11" i="8"/>
  <c r="I11" i="8"/>
  <c r="K11" i="8"/>
  <c r="M11" i="8"/>
  <c r="O11" i="8"/>
  <c r="Q11" i="8"/>
  <c r="S11" i="8"/>
  <c r="R10" i="19"/>
  <c r="D22" i="4"/>
  <c r="C23" i="10" l="1"/>
  <c r="E23" i="10"/>
  <c r="G23" i="10"/>
  <c r="I23" i="10"/>
  <c r="K23" i="10"/>
  <c r="M23" i="10"/>
  <c r="O23" i="10"/>
  <c r="Q23" i="10"/>
  <c r="D17" i="13"/>
  <c r="F9" i="15" s="1"/>
  <c r="H17" i="13"/>
  <c r="N20" i="12"/>
  <c r="P20" i="12"/>
  <c r="R20" i="12"/>
  <c r="F18" i="11"/>
  <c r="H18" i="11"/>
  <c r="J18" i="11"/>
  <c r="F13" i="15" s="1"/>
  <c r="L18" i="11"/>
  <c r="N18" i="11"/>
  <c r="R18" i="11"/>
  <c r="T18" i="11"/>
  <c r="D18" i="11"/>
  <c r="Q13" i="20"/>
  <c r="S13" i="20"/>
  <c r="P10" i="19"/>
  <c r="K15" i="16" s="1"/>
  <c r="V10" i="19"/>
  <c r="M15" i="16" s="1"/>
  <c r="O15" i="16"/>
  <c r="AH24" i="3"/>
  <c r="AJ24" i="3"/>
  <c r="K14" i="1"/>
  <c r="O14" i="1"/>
  <c r="Q14" i="1"/>
  <c r="S14" i="1"/>
  <c r="W14" i="1"/>
  <c r="Y14" i="1"/>
  <c r="N17" i="7"/>
  <c r="F20" i="12"/>
  <c r="J20" i="12"/>
  <c r="L20" i="12"/>
  <c r="P24" i="3"/>
  <c r="R24" i="3"/>
  <c r="T24" i="3"/>
  <c r="AD24" i="3"/>
  <c r="D10" i="19"/>
  <c r="H10" i="19"/>
  <c r="G15" i="16" s="1"/>
  <c r="N10" i="19"/>
  <c r="J10" i="19"/>
  <c r="L10" i="19"/>
  <c r="I15" i="16" s="1"/>
  <c r="G14" i="1"/>
  <c r="I14" i="1"/>
  <c r="M14" i="1"/>
  <c r="I14" i="16" s="1"/>
  <c r="E15" i="16"/>
  <c r="E13" i="20"/>
  <c r="G13" i="20"/>
  <c r="I13" i="20"/>
  <c r="F11" i="15" s="1"/>
  <c r="V24" i="3"/>
  <c r="X24" i="3"/>
  <c r="Z24" i="3"/>
  <c r="AB24" i="3"/>
  <c r="C16" i="18"/>
  <c r="C13" i="18"/>
  <c r="D17" i="7"/>
  <c r="L17" i="7"/>
  <c r="F13" i="14"/>
  <c r="F10" i="15" s="1"/>
  <c r="D20" i="12"/>
  <c r="H20" i="12"/>
  <c r="F12" i="15"/>
  <c r="D13" i="14"/>
  <c r="F25" i="9"/>
  <c r="H25" i="9"/>
  <c r="J25" i="9"/>
  <c r="L25" i="9"/>
  <c r="N25" i="9"/>
  <c r="F17" i="7"/>
  <c r="H17" i="7"/>
  <c r="J17" i="7"/>
  <c r="F15" i="15" l="1"/>
  <c r="U9" i="20" l="1"/>
  <c r="U10" i="20"/>
  <c r="U11" i="20"/>
  <c r="U12" i="20"/>
  <c r="H10" i="15"/>
  <c r="H9" i="15"/>
  <c r="H11" i="15"/>
  <c r="H13" i="15"/>
  <c r="H12" i="15"/>
  <c r="U13" i="20" l="1"/>
  <c r="I12" i="16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O17" i="16" l="1"/>
  <c r="Z9" i="19" s="1"/>
  <c r="Z10" i="19" s="1"/>
  <c r="E17" i="16"/>
  <c r="G17" i="16"/>
  <c r="M17" i="16"/>
  <c r="K14" i="16"/>
  <c r="K17" i="16" s="1"/>
  <c r="J12" i="15" l="1"/>
  <c r="L12" i="6"/>
  <c r="AL16" i="3"/>
  <c r="AL20" i="3"/>
  <c r="AL21" i="3"/>
  <c r="AL14" i="3"/>
  <c r="AL18" i="3"/>
  <c r="AL22" i="3"/>
  <c r="AL15" i="3"/>
  <c r="AL19" i="3"/>
  <c r="AL23" i="3"/>
  <c r="AL17" i="3"/>
  <c r="AA11" i="1"/>
  <c r="AA12" i="1"/>
  <c r="AA13" i="1"/>
  <c r="Q13" i="16"/>
  <c r="Q14" i="16"/>
  <c r="L10" i="6"/>
  <c r="Q15" i="16"/>
  <c r="L11" i="6"/>
  <c r="L14" i="6"/>
  <c r="L16" i="6"/>
  <c r="L15" i="6"/>
  <c r="L13" i="6"/>
  <c r="AL13" i="3"/>
  <c r="J13" i="15"/>
  <c r="J10" i="15"/>
  <c r="J11" i="15"/>
  <c r="Q17" i="16"/>
  <c r="Q12" i="16"/>
  <c r="J9" i="15"/>
  <c r="J15" i="15" l="1"/>
  <c r="L17" i="6"/>
  <c r="AL24" i="3"/>
  <c r="AA14" i="1"/>
  <c r="E20" i="12"/>
  <c r="G20" i="12"/>
  <c r="I20" i="12"/>
  <c r="K20" i="12"/>
  <c r="M20" i="12"/>
  <c r="O20" i="12"/>
  <c r="Q20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<sst xmlns="http://schemas.openxmlformats.org/spreadsheetml/2006/main" count="766" uniqueCount="243">
  <si>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</si>
  <si>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</si>
  <si>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</si>
  <si>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</si>
  <si>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</si>
  <si>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</si>
  <si>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</si>
  <si>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</si>
  <si>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</si>
  <si>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</si>
  <si>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</si>
  <si>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</si>
  <si>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</si>
  <si>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</si>
  <si>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</si>
  <si>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</si>
  <si>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</si>
  <si>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</si>
  <si>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</si>
  <si>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</si>
  <si>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</si>
  <si>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</si>
  <si>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</si>
  <si>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</si>
  <si>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</si>
  <si>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</si>
  <si>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</si>
  <si>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</si>
  <si>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</si>
  <si>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</si>
  <si>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</si>
  <si>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</si>
  <si>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</si>
  <si>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</si>
  <si>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</si>
  <si>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</si>
  <si>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</si>
  <si>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</si>
  <si>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</si>
  <si>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</si>
  <si>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</si>
  <si>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</si>
  <si>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</si>
  <si>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</si>
  <si>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</si>
  <si>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</si>
  <si>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</si>
  <si>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</si>
  <si>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</si>
  <si>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</si>
  <si>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</si>
  <si>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</si>
  <si>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</si>
  <si>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</si>
  <si>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</si>
  <si>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</si>
  <si>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</si>
  <si>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</si>
  <si>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</si>
  <si>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</si>
  <si>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</si>
  <si>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</si>
  <si>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</si>
  <si>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</si>
  <si>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</si>
  <si>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</si>
  <si>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</si>
  <si>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</si>
  <si>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</si>
  <si>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</si>
  <si>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</si>
  <si>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</si>
  <si>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</si>
  <si>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بله</t>
  </si>
  <si>
    <t>صندوق سرمایه‌گذاری مشترک گنجینه الماس پایدار</t>
  </si>
  <si>
    <t>تنزیل سود بانک</t>
  </si>
  <si>
    <t>سپرده های بانکی</t>
  </si>
  <si>
    <t>تعدیل کارمزد کارگزار</t>
  </si>
  <si>
    <t>بانک‌اقتصادنوین‌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</si>
  <si>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</si>
  <si>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</si>
  <si>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</si>
  <si>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</si>
  <si>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</si>
  <si>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</si>
  <si>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</si>
  <si>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</si>
  <si>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</si>
  <si>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</si>
  <si>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</si>
  <si>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</si>
  <si>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</si>
  <si>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</si>
  <si>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</si>
  <si>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</si>
  <si>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</si>
  <si>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</si>
  <si>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</si>
  <si>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</si>
  <si>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</si>
  <si>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</si>
  <si>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</si>
  <si>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</si>
  <si>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</si>
  <si>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</si>
  <si>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</si>
  <si>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</si>
  <si>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</si>
  <si>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</si>
  <si>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</si>
  <si>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</si>
  <si>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</si>
  <si>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</si>
  <si>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</si>
  <si>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</si>
  <si>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</si>
  <si>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</si>
  <si>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</si>
  <si>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</si>
  <si>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</si>
  <si>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</si>
  <si>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</si>
  <si>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</si>
  <si>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</si>
  <si>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</si>
  <si>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</si>
  <si>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</si>
  <si>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</si>
  <si>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</si>
  <si>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</si>
  <si>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</si>
  <si>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</si>
  <si>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</si>
  <si>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</si>
  <si>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</si>
  <si>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</si>
  <si>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</si>
  <si>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</si>
  <si>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</si>
  <si>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</si>
  <si>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</si>
  <si>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</si>
  <si>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</si>
  <si>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</si>
  <si>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</si>
  <si>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</si>
  <si>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</si>
  <si>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</si>
  <si>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1-1- سرمایه گذاری در سهام و حق تقدم سهام</t>
  </si>
  <si>
    <t>3-1- سرمایه گذاری در اوراق بهادار با درآمد ثابت یا علل الحساب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</si>
  <si>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</si>
  <si>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</si>
  <si>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</si>
  <si>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</si>
  <si>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</si>
  <si>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</si>
  <si>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</si>
  <si>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</si>
  <si>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</si>
  <si>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اسنادخزانه-م5بودجه01-041015</t>
  </si>
  <si>
    <t>1401/12/08</t>
  </si>
  <si>
    <t>1404/10/14</t>
  </si>
  <si>
    <t>اسناد خزانه-م13بودجه02-051021</t>
  </si>
  <si>
    <t>1405/10/21</t>
  </si>
  <si>
    <t>1402/12/20</t>
  </si>
  <si>
    <t>معدنی‌وصنعتی‌چادرملو</t>
  </si>
  <si>
    <t>اسناد خزانه-م8بودجه02-041211</t>
  </si>
  <si>
    <t>1404/12/10</t>
  </si>
  <si>
    <t>سرمایه‌گذاری‌ سایپا</t>
  </si>
  <si>
    <t>ذوب آهن اصفهان</t>
  </si>
  <si>
    <t>بانک تجارت</t>
  </si>
  <si>
    <t>گروه مدیریت سرمایه گذاری امید</t>
  </si>
  <si>
    <t>اسناد خزانه-م12بودجه02-050916</t>
  </si>
  <si>
    <t>1405/09/16</t>
  </si>
  <si>
    <t>اسنادخزانه-م1بودجه02-050325</t>
  </si>
  <si>
    <t>1405/03/25</t>
  </si>
  <si>
    <t>صندوق سهامی جهش فارابی-اهرمی</t>
  </si>
  <si>
    <t>صندوق س سهامی شتاب آگاه-اهرمی</t>
  </si>
  <si>
    <t>صندوق س. گنجینه ارمغان الماس-س</t>
  </si>
  <si>
    <t>ح . معدنی‌وصنعتی‌چادرملو</t>
  </si>
  <si>
    <t xml:space="preserve">سپرده بانک آینده </t>
  </si>
  <si>
    <t xml:space="preserve">سپرده  بانک گردشگری </t>
  </si>
  <si>
    <t xml:space="preserve">سپرده موسسه اعتباری ملل  </t>
  </si>
  <si>
    <t xml:space="preserve">سپرده  بانک پاسارگاد  </t>
  </si>
  <si>
    <t xml:space="preserve">سپرده  بانک خاورمیانه   </t>
  </si>
  <si>
    <t xml:space="preserve">سپرده بانک پارسیان  </t>
  </si>
  <si>
    <t xml:space="preserve">سپرده بانک توسعه تعاون   </t>
  </si>
  <si>
    <t xml:space="preserve"> موسسه اعتباری ملل </t>
  </si>
  <si>
    <t xml:space="preserve"> بانک گردشگری </t>
  </si>
  <si>
    <t xml:space="preserve"> بانک پاسارگاد </t>
  </si>
  <si>
    <t xml:space="preserve"> بانک خاورمیانه </t>
  </si>
  <si>
    <t xml:space="preserve"> بانک آینده </t>
  </si>
  <si>
    <t xml:space="preserve"> بانک پارسیان </t>
  </si>
  <si>
    <t xml:space="preserve"> بانک توسعه تعاون </t>
  </si>
  <si>
    <t xml:space="preserve">  بانک توسعه تعاون </t>
  </si>
  <si>
    <t xml:space="preserve">  بانک پارسیان </t>
  </si>
  <si>
    <t>1404/02/30</t>
  </si>
  <si>
    <t>1404/03/31</t>
  </si>
  <si>
    <t>صندوق س. آرمان آتی کوثر-د</t>
  </si>
  <si>
    <t>اسنادخزانه-م4بودجه01-040917</t>
  </si>
  <si>
    <t>اسناد خزانه-م3بودجه01-040520</t>
  </si>
  <si>
    <t>1401/05/18</t>
  </si>
  <si>
    <t>1404/05/20</t>
  </si>
  <si>
    <t>اسنادخزانه-م7بودجه01-040714</t>
  </si>
  <si>
    <t>1401/12/10</t>
  </si>
  <si>
    <t>برای ماه منتهی به 1404/04/31</t>
  </si>
  <si>
    <t>1404/04/31</t>
  </si>
  <si>
    <t>سرمایه گذاری در اوراق مشتقه</t>
  </si>
  <si>
    <t>-2-1</t>
  </si>
  <si>
    <t>1404/09/17</t>
  </si>
  <si>
    <t>1404/07/14</t>
  </si>
  <si>
    <t xml:space="preserve"> اوراق بهاداری که ارزش آنها در تاریخ گزارش تعدیل شده اند</t>
  </si>
  <si>
    <t>4-1- سرمایه گذاری در سپرده های بانکی</t>
  </si>
  <si>
    <t>-1.36%</t>
  </si>
  <si>
    <t>-1.37%</t>
  </si>
  <si>
    <t>-1.43%</t>
  </si>
  <si>
    <t>-1.34%</t>
  </si>
  <si>
    <t>-1.45%</t>
  </si>
  <si>
    <t>-1.11%</t>
  </si>
  <si>
    <t>-1.21%</t>
  </si>
  <si>
    <t>-1.39%</t>
  </si>
  <si>
    <t>-1.56%</t>
  </si>
  <si>
    <t>-0.79%</t>
  </si>
  <si>
    <t>-1.07%</t>
  </si>
  <si>
    <t>نوسانات غیرعادی قیمت اوراق منجر به نوسانات غیرعادی در NAV صندوق می شوندو با توجه به مصوبات کمیته سیاست گذاری سرمایه گذاری و مدیریت ریسک صندوق قیمت جدید بروز رسانی گردید.</t>
  </si>
  <si>
    <t>2. درآمد حاصل از سرمایه گذاری ها</t>
  </si>
  <si>
    <t>1-2- درآمد حاصل سرمایه گذاری در سهام و حق تقدم</t>
  </si>
  <si>
    <t xml:space="preserve">2-2- درآمد حاصل از سرمایه گذاری در واحدهای صندوق: </t>
  </si>
  <si>
    <t>3-2- درآمد حاصل از سرمایه گذاری در اوراق بهادار با درآمد ثابت</t>
  </si>
  <si>
    <t>1-3-2</t>
  </si>
  <si>
    <t>4-2- درآمد حاصل از سپرده های بانکی</t>
  </si>
  <si>
    <t>5-2-  سایر درآمدها</t>
  </si>
  <si>
    <t xml:space="preserve"> درآمد حاصل از سود سهام</t>
  </si>
  <si>
    <t>1404/04/30</t>
  </si>
  <si>
    <t xml:space="preserve"> سود اوراق بهادار با درآمد ثابت</t>
  </si>
  <si>
    <t xml:space="preserve"> سود سپرده بانکی</t>
  </si>
  <si>
    <t>سود(زیان)حاصل از فروش اوراق بهادار</t>
  </si>
  <si>
    <t xml:space="preserve"> سود (زیان) ناشی از اعمال اختیار معامله سهام</t>
  </si>
  <si>
    <t xml:space="preserve"> درآمد ناشی از تغییر قیمت اوراق بهادار</t>
  </si>
  <si>
    <t>1-2</t>
  </si>
  <si>
    <t>2-2</t>
  </si>
  <si>
    <t>4-2</t>
  </si>
  <si>
    <t>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</si>
</sst>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8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5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left" vertical="center" wrapText="1" readingOrder="1"/>
    </xf>
    <xf numFmtId="9" fontId="4" fillId="0" borderId="0" xfId="2" applyFont="1" applyAlignment="1">
      <alignment horizontal="center"/>
    </xf>
    <xf numFmtId="4" fontId="4" fillId="0" borderId="0" xfId="1" applyNumberFormat="1" applyFont="1" applyAlignment="1">
      <alignment horizontal="center" vertical="center" wrapText="1"/>
    </xf>
    <xf numFmtId="4" fontId="4" fillId="0" borderId="4" xfId="2" applyNumberFormat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65" fontId="23" fillId="0" borderId="0" xfId="1" applyNumberFormat="1" applyFont="1" applyBorder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left"/>
    </xf>
    <xf numFmtId="3" fontId="26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0" fontId="26" fillId="0" borderId="8" xfId="0" applyNumberFormat="1" applyFont="1" applyBorder="1" applyAlignment="1">
      <alignment horizontal="center" vertical="center"/>
    </xf>
    <xf numFmtId="10" fontId="26" fillId="0" borderId="0" xfId="2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wrapText="1"/>
    </xf>
    <xf numFmtId="3" fontId="8" fillId="0" borderId="0" xfId="0" applyNumberFormat="1" applyFont="1" applyAlignment="1">
      <alignment horizontal="center" wrapText="1"/>
    </xf>
    <xf numFmtId="3" fontId="14" fillId="0" borderId="0" xfId="0" applyNumberFormat="1" applyFont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9" fontId="23" fillId="0" borderId="0" xfId="2" applyFont="1" applyBorder="1" applyAlignment="1">
      <alignment horizontal="center" vertical="center"/>
    </xf>
    <xf numFmtId="0" fontId="15" fillId="0" borderId="0" xfId="0" applyFont="1" applyBorder="1"/>
    <xf numFmtId="10" fontId="26" fillId="0" borderId="4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4" fontId="26" fillId="0" borderId="8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3" fontId="4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25" fillId="0" borderId="5" xfId="0" applyFont="1" applyBorder="1" applyAlignme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28575</xdr:colOff>
      <xdr:row>61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7203225" y="0"/>
          <a:ext cx="8943975" cy="1163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zoomScaleNormal="100" zoomScaleSheetLayoutView="100" workbookViewId="0">
      <selection activeCell="I40" sqref="I40"/>
    </sheetView>
  </sheetViews>
  <sheetFormatPr defaultRowHeight="15" x14ac:dyDescent="0.25"/>
  <sheetData/>
  <pageMargins left="0.7" right="0.7" top="0.75" bottom="0.75" header="0.3" footer="0.3"/>
  <pageSetup paperSize="9"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21"/>
  <sheetViews>
    <sheetView rightToLeft="1" zoomScale="80" zoomScaleNormal="80" zoomScaleSheetLayoutView="70" workbookViewId="0">
      <selection activeCell="J18" sqref="J18"/>
    </sheetView>
  </sheetViews>
  <sheetFormatPr defaultColWidth="9.125" defaultRowHeight="21" x14ac:dyDescent="0.55000000000000004"/>
  <cols>
    <col min="1" max="1" width="2.875" style="4" customWidth="1"/>
    <col min="2" max="2" width="33.375" style="4" customWidth="1"/>
    <col min="3" max="3" width="1" style="4" customWidth="1"/>
    <col min="4" max="4" width="13.875" style="4" customWidth="1"/>
    <col min="5" max="5" width="1" style="4" customWidth="1"/>
    <col min="6" max="6" width="16.625" style="4" bestFit="1" customWidth="1"/>
    <col min="7" max="7" width="1" style="4" customWidth="1"/>
    <col min="8" max="8" width="16.25" style="4" bestFit="1" customWidth="1"/>
    <col min="9" max="9" width="1" style="4" customWidth="1"/>
    <col min="10" max="10" width="17" style="4" customWidth="1"/>
    <col min="11" max="11" width="1" style="4" customWidth="1"/>
    <col min="12" max="12" width="13.375" style="4" customWidth="1"/>
    <col min="13" max="13" width="1" style="4" customWidth="1"/>
    <col min="14" max="14" width="15.875" style="4" customWidth="1"/>
    <col min="15" max="15" width="1" style="4" customWidth="1"/>
    <col min="16" max="16" width="18.75" style="4" customWidth="1"/>
    <col min="17" max="17" width="1" style="4" customWidth="1"/>
    <col min="18" max="18" width="16.75" style="4" bestFit="1" customWidth="1"/>
    <col min="19" max="19" width="1" style="4" customWidth="1"/>
    <col min="20" max="20" width="16.25" style="4" bestFit="1" customWidth="1"/>
    <col min="21" max="21" width="1" style="4" customWidth="1"/>
    <col min="22" max="22" width="13.375" style="4" customWidth="1"/>
    <col min="23" max="23" width="1" style="4" customWidth="1"/>
    <col min="24" max="24" width="9.125" style="4" customWidth="1"/>
    <col min="25" max="16384" width="9.125" style="4"/>
  </cols>
  <sheetData>
    <row r="2" spans="2:28" ht="35.25" x14ac:dyDescent="0.55000000000000004">
      <c r="B2" s="214" t="s">
        <v>74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</row>
    <row r="3" spans="2:28" ht="35.25" x14ac:dyDescent="0.55000000000000004">
      <c r="B3" s="214" t="s">
        <v>36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</row>
    <row r="4" spans="2:28" ht="35.25" x14ac:dyDescent="0.55000000000000004">
      <c r="B4" s="214" t="s">
        <v>205</v>
      </c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</row>
    <row r="7" spans="2:28" s="2" customFormat="1" ht="30" x14ac:dyDescent="0.55000000000000004">
      <c r="B7" s="11" t="s">
        <v>226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1.5" customHeight="1" x14ac:dyDescent="0.55000000000000004">
      <c r="B8" s="171" t="s">
        <v>1</v>
      </c>
      <c r="D8" s="172" t="s">
        <v>38</v>
      </c>
      <c r="E8" s="172" t="s">
        <v>38</v>
      </c>
      <c r="F8" s="172" t="s">
        <v>38</v>
      </c>
      <c r="G8" s="172" t="s">
        <v>38</v>
      </c>
      <c r="H8" s="172" t="s">
        <v>38</v>
      </c>
      <c r="I8" s="172" t="s">
        <v>38</v>
      </c>
      <c r="J8" s="172" t="s">
        <v>38</v>
      </c>
      <c r="K8" s="172" t="s">
        <v>38</v>
      </c>
      <c r="L8" s="172" t="s">
        <v>38</v>
      </c>
      <c r="N8" s="172" t="s">
        <v>39</v>
      </c>
      <c r="O8" s="172" t="s">
        <v>39</v>
      </c>
      <c r="P8" s="172" t="s">
        <v>39</v>
      </c>
      <c r="Q8" s="172" t="s">
        <v>39</v>
      </c>
      <c r="R8" s="172" t="s">
        <v>39</v>
      </c>
      <c r="S8" s="172" t="s">
        <v>39</v>
      </c>
      <c r="T8" s="172" t="s">
        <v>39</v>
      </c>
      <c r="U8" s="172" t="s">
        <v>39</v>
      </c>
      <c r="V8" s="172" t="s">
        <v>39</v>
      </c>
    </row>
    <row r="9" spans="2:28" s="31" customFormat="1" ht="55.5" customHeight="1" x14ac:dyDescent="0.25">
      <c r="B9" s="171" t="s">
        <v>1</v>
      </c>
      <c r="D9" s="212" t="s">
        <v>53</v>
      </c>
      <c r="E9" s="32"/>
      <c r="F9" s="212" t="s">
        <v>54</v>
      </c>
      <c r="G9" s="32"/>
      <c r="H9" s="212" t="s">
        <v>55</v>
      </c>
      <c r="I9" s="32"/>
      <c r="J9" s="212" t="s">
        <v>33</v>
      </c>
      <c r="K9" s="32"/>
      <c r="L9" s="212" t="s">
        <v>56</v>
      </c>
      <c r="N9" s="212" t="s">
        <v>53</v>
      </c>
      <c r="O9" s="32"/>
      <c r="P9" s="212" t="s">
        <v>54</v>
      </c>
      <c r="Q9" s="32"/>
      <c r="R9" s="212" t="s">
        <v>55</v>
      </c>
      <c r="S9" s="32"/>
      <c r="T9" s="212" t="s">
        <v>33</v>
      </c>
      <c r="U9" s="32"/>
      <c r="V9" s="212" t="s">
        <v>56</v>
      </c>
    </row>
    <row r="10" spans="2:28" x14ac:dyDescent="0.55000000000000004">
      <c r="B10" s="4" t="s">
        <v>168</v>
      </c>
      <c r="D10" s="60">
        <v>24</v>
      </c>
      <c r="E10" s="104"/>
      <c r="F10" s="60">
        <v>0</v>
      </c>
      <c r="G10" s="104"/>
      <c r="H10" s="60">
        <v>-3175</v>
      </c>
      <c r="I10" s="104"/>
      <c r="J10" s="60">
        <v>-3151</v>
      </c>
      <c r="K10" s="104"/>
      <c r="L10" s="143">
        <v>0</v>
      </c>
      <c r="M10" s="104"/>
      <c r="N10" s="60">
        <v>24</v>
      </c>
      <c r="O10" s="104"/>
      <c r="P10" s="60">
        <v>0</v>
      </c>
      <c r="Q10" s="104"/>
      <c r="R10" s="60">
        <v>1387287635</v>
      </c>
      <c r="S10" s="104"/>
      <c r="T10" s="60">
        <v>1387287659</v>
      </c>
      <c r="U10" s="104"/>
      <c r="V10" s="141">
        <v>6.53</v>
      </c>
    </row>
    <row r="11" spans="2:28" x14ac:dyDescent="0.55000000000000004">
      <c r="B11" s="4" t="s">
        <v>78</v>
      </c>
      <c r="D11" s="60">
        <v>0</v>
      </c>
      <c r="E11" s="104"/>
      <c r="F11" s="60">
        <v>0</v>
      </c>
      <c r="G11" s="104"/>
      <c r="H11" s="60">
        <v>0</v>
      </c>
      <c r="I11" s="104"/>
      <c r="J11" s="60">
        <v>0</v>
      </c>
      <c r="K11" s="104"/>
      <c r="L11" s="143">
        <v>0</v>
      </c>
      <c r="M11" s="104"/>
      <c r="N11" s="60">
        <v>0</v>
      </c>
      <c r="O11" s="104"/>
      <c r="P11" s="60">
        <v>0</v>
      </c>
      <c r="Q11" s="104"/>
      <c r="R11" s="60">
        <v>1276508924</v>
      </c>
      <c r="S11" s="104"/>
      <c r="T11" s="60">
        <v>1276508924</v>
      </c>
      <c r="U11" s="104"/>
      <c r="V11" s="141">
        <v>6.01</v>
      </c>
    </row>
    <row r="12" spans="2:28" ht="23.25" customHeight="1" x14ac:dyDescent="0.55000000000000004">
      <c r="B12" s="4" t="s">
        <v>170</v>
      </c>
      <c r="D12" s="60">
        <v>0</v>
      </c>
      <c r="E12" s="104"/>
      <c r="F12" s="60">
        <v>0</v>
      </c>
      <c r="G12" s="104"/>
      <c r="H12" s="60">
        <v>0</v>
      </c>
      <c r="I12" s="104"/>
      <c r="J12" s="60">
        <v>0</v>
      </c>
      <c r="K12" s="104"/>
      <c r="L12" s="143">
        <v>0</v>
      </c>
      <c r="M12" s="104"/>
      <c r="N12" s="60">
        <v>0</v>
      </c>
      <c r="O12" s="104"/>
      <c r="P12" s="60">
        <v>0</v>
      </c>
      <c r="Q12" s="104"/>
      <c r="R12" s="60">
        <v>356749973</v>
      </c>
      <c r="S12" s="104"/>
      <c r="T12" s="60">
        <v>356749973</v>
      </c>
      <c r="U12" s="104"/>
      <c r="V12" s="141">
        <v>1.68</v>
      </c>
    </row>
    <row r="13" spans="2:28" ht="23.25" customHeight="1" x14ac:dyDescent="0.55000000000000004">
      <c r="B13" s="4" t="s">
        <v>169</v>
      </c>
      <c r="D13" s="60">
        <v>0</v>
      </c>
      <c r="E13" s="104"/>
      <c r="F13" s="60">
        <v>0</v>
      </c>
      <c r="G13" s="104"/>
      <c r="H13" s="60">
        <v>0</v>
      </c>
      <c r="I13" s="104"/>
      <c r="J13" s="60">
        <v>0</v>
      </c>
      <c r="K13" s="104"/>
      <c r="L13" s="143">
        <v>0</v>
      </c>
      <c r="M13" s="104"/>
      <c r="N13" s="60">
        <v>0</v>
      </c>
      <c r="O13" s="104"/>
      <c r="P13" s="60">
        <v>0</v>
      </c>
      <c r="Q13" s="104"/>
      <c r="R13" s="60">
        <v>198531715</v>
      </c>
      <c r="S13" s="104"/>
      <c r="T13" s="60">
        <v>198531715</v>
      </c>
      <c r="U13" s="104"/>
      <c r="V13" s="141">
        <v>0.94</v>
      </c>
    </row>
    <row r="14" spans="2:28" ht="23.25" customHeight="1" x14ac:dyDescent="0.55000000000000004">
      <c r="B14" s="4" t="s">
        <v>165</v>
      </c>
      <c r="D14" s="60">
        <v>0</v>
      </c>
      <c r="E14" s="104"/>
      <c r="F14" s="60">
        <v>-19490046</v>
      </c>
      <c r="G14" s="104"/>
      <c r="H14" s="60">
        <v>0</v>
      </c>
      <c r="I14" s="104"/>
      <c r="J14" s="60">
        <v>-19490046</v>
      </c>
      <c r="K14" s="104"/>
      <c r="L14" s="143">
        <v>-0.41</v>
      </c>
      <c r="M14" s="104"/>
      <c r="N14" s="60">
        <v>0</v>
      </c>
      <c r="O14" s="104"/>
      <c r="P14" s="60">
        <v>-17852493</v>
      </c>
      <c r="Q14" s="104"/>
      <c r="R14" s="60">
        <v>59941219</v>
      </c>
      <c r="S14" s="104"/>
      <c r="T14" s="60">
        <v>42088726</v>
      </c>
      <c r="U14" s="104"/>
      <c r="V14" s="141">
        <v>0.2</v>
      </c>
    </row>
    <row r="15" spans="2:28" ht="23.25" customHeight="1" x14ac:dyDescent="0.55000000000000004">
      <c r="B15" s="4" t="s">
        <v>171</v>
      </c>
      <c r="D15" s="60">
        <v>0</v>
      </c>
      <c r="E15" s="104"/>
      <c r="F15" s="60">
        <v>-21150779</v>
      </c>
      <c r="G15" s="104"/>
      <c r="H15" s="60">
        <v>0</v>
      </c>
      <c r="I15" s="104"/>
      <c r="J15" s="60">
        <v>-21150779</v>
      </c>
      <c r="K15" s="104"/>
      <c r="L15" s="143">
        <v>-0.45</v>
      </c>
      <c r="M15" s="104"/>
      <c r="N15" s="60">
        <v>31046240</v>
      </c>
      <c r="O15" s="104"/>
      <c r="P15" s="60">
        <v>-26870801</v>
      </c>
      <c r="Q15" s="104"/>
      <c r="R15" s="60">
        <v>0</v>
      </c>
      <c r="S15" s="104"/>
      <c r="T15" s="60">
        <v>4175439</v>
      </c>
      <c r="U15" s="104"/>
      <c r="V15" s="141">
        <v>0.02</v>
      </c>
    </row>
    <row r="16" spans="2:28" ht="23.25" customHeight="1" x14ac:dyDescent="0.55000000000000004">
      <c r="B16" s="4" t="s">
        <v>13</v>
      </c>
      <c r="D16" s="60">
        <v>0</v>
      </c>
      <c r="E16" s="104"/>
      <c r="F16" s="60">
        <v>0</v>
      </c>
      <c r="G16" s="104"/>
      <c r="H16" s="60">
        <v>0</v>
      </c>
      <c r="I16" s="104"/>
      <c r="J16" s="60">
        <v>0</v>
      </c>
      <c r="K16" s="104"/>
      <c r="L16" s="143">
        <v>0</v>
      </c>
      <c r="M16" s="104"/>
      <c r="N16" s="60">
        <v>0</v>
      </c>
      <c r="O16" s="104"/>
      <c r="P16" s="60">
        <v>0</v>
      </c>
      <c r="Q16" s="104"/>
      <c r="R16" s="60">
        <v>-603346</v>
      </c>
      <c r="S16" s="104"/>
      <c r="T16" s="60">
        <v>-603346</v>
      </c>
      <c r="U16" s="104"/>
      <c r="V16" s="141">
        <v>0</v>
      </c>
    </row>
    <row r="17" spans="1:22" ht="23.25" customHeight="1" x14ac:dyDescent="0.55000000000000004">
      <c r="B17" s="4" t="s">
        <v>179</v>
      </c>
      <c r="D17" s="60">
        <v>0</v>
      </c>
      <c r="E17" s="104"/>
      <c r="F17" s="60">
        <v>0</v>
      </c>
      <c r="G17" s="104"/>
      <c r="H17" s="60">
        <v>0</v>
      </c>
      <c r="I17" s="104"/>
      <c r="J17" s="60">
        <v>0</v>
      </c>
      <c r="K17" s="104"/>
      <c r="L17" s="143">
        <v>0</v>
      </c>
      <c r="M17" s="104"/>
      <c r="N17" s="60">
        <v>0</v>
      </c>
      <c r="O17" s="104"/>
      <c r="P17" s="60">
        <v>0</v>
      </c>
      <c r="Q17" s="104"/>
      <c r="R17" s="60">
        <v>-14689928</v>
      </c>
      <c r="S17" s="104"/>
      <c r="T17" s="60">
        <v>-14689928</v>
      </c>
      <c r="U17" s="104"/>
      <c r="V17" s="141">
        <v>-7.0000000000000007E-2</v>
      </c>
    </row>
    <row r="18" spans="1:22" ht="21.75" thickBot="1" x14ac:dyDescent="0.6">
      <c r="B18" s="34" t="s">
        <v>64</v>
      </c>
      <c r="D18" s="64">
        <f>SUM(D10:D17)</f>
        <v>24</v>
      </c>
      <c r="E18" s="5"/>
      <c r="F18" s="64">
        <f>SUM(F10:F17)</f>
        <v>-40640825</v>
      </c>
      <c r="G18" s="5"/>
      <c r="H18" s="64">
        <f>SUM(H10:H17)</f>
        <v>-3175</v>
      </c>
      <c r="I18" s="5"/>
      <c r="J18" s="64">
        <f>SUM(J10:J17)</f>
        <v>-40643976</v>
      </c>
      <c r="K18" s="5"/>
      <c r="L18" s="142">
        <f>SUM(L10:L17)</f>
        <v>-0.86</v>
      </c>
      <c r="M18" s="5"/>
      <c r="N18" s="64">
        <f>SUM(N10:N17)</f>
        <v>31046264</v>
      </c>
      <c r="O18" s="5"/>
      <c r="P18" s="64"/>
      <c r="Q18" s="5"/>
      <c r="R18" s="64">
        <f>SUM(R10:R17)</f>
        <v>3263726192</v>
      </c>
      <c r="S18" s="5"/>
      <c r="T18" s="64">
        <f>SUM(T10:T17)</f>
        <v>3250049162</v>
      </c>
      <c r="U18" s="5"/>
      <c r="V18" s="142">
        <f>SUM(V10:V17)</f>
        <v>15.309999999999997</v>
      </c>
    </row>
    <row r="19" spans="1:22" ht="21.75" thickTop="1" x14ac:dyDescent="0.55000000000000004"/>
    <row r="20" spans="1:22" ht="21" customHeight="1" x14ac:dyDescent="0.55000000000000004">
      <c r="A20" s="213">
        <v>9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</row>
    <row r="21" spans="1:22" x14ac:dyDescent="0.55000000000000004">
      <c r="T21" s="20"/>
    </row>
  </sheetData>
  <sortState ref="B10:V17">
    <sortCondition descending="1" ref="T10:T17"/>
  </sortState>
  <mergeCells count="17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  <mergeCell ref="A20:V20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rightToLeft="1" topLeftCell="A2" zoomScale="90" zoomScaleNormal="90" workbookViewId="0">
      <selection activeCell="U14" sqref="U14"/>
    </sheetView>
  </sheetViews>
  <sheetFormatPr defaultRowHeight="15" x14ac:dyDescent="0.25"/>
  <cols>
    <col min="1" max="1" width="30.125" bestFit="1" customWidth="1"/>
    <col min="2" max="2" width="1.125" customWidth="1"/>
    <col min="3" max="3" width="16.25" bestFit="1" customWidth="1"/>
    <col min="4" max="4" width="1.375" customWidth="1"/>
    <col min="5" max="5" width="15.375" bestFit="1" customWidth="1"/>
    <col min="6" max="6" width="1.375" customWidth="1"/>
    <col min="7" max="7" width="16.625" bestFit="1" customWidth="1"/>
    <col min="8" max="8" width="1.375" customWidth="1"/>
    <col min="9" max="9" width="16.625" bestFit="1" customWidth="1"/>
    <col min="10" max="10" width="1.375" customWidth="1"/>
    <col min="11" max="11" width="17.25" bestFit="1" customWidth="1"/>
    <col min="12" max="12" width="1.375" customWidth="1"/>
    <col min="13" max="13" width="16.25" bestFit="1" customWidth="1"/>
    <col min="14" max="14" width="1.625" customWidth="1"/>
    <col min="15" max="15" width="16.25" customWidth="1"/>
    <col min="16" max="16" width="1.375" customWidth="1"/>
    <col min="17" max="17" width="16.625" bestFit="1" customWidth="1"/>
    <col min="18" max="18" width="1.375" customWidth="1"/>
    <col min="19" max="19" width="16.625" bestFit="1" customWidth="1"/>
    <col min="20" max="20" width="1.375" customWidth="1"/>
    <col min="21" max="21" width="17.25" bestFit="1" customWidth="1"/>
  </cols>
  <sheetData>
    <row r="1" spans="1:21" ht="25.5" x14ac:dyDescent="0.25">
      <c r="A1" s="187" t="s">
        <v>74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1" ht="25.5" x14ac:dyDescent="0.25">
      <c r="A2" s="187" t="s">
        <v>36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</row>
    <row r="3" spans="1:21" ht="25.5" x14ac:dyDescent="0.25">
      <c r="A3" s="187" t="s">
        <v>205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</row>
    <row r="4" spans="1:21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</row>
    <row r="5" spans="1:21" ht="24" x14ac:dyDescent="0.25">
      <c r="A5" s="131" t="s">
        <v>227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</row>
    <row r="6" spans="1:21" ht="21" x14ac:dyDescent="0.25">
      <c r="A6" s="111"/>
      <c r="B6" s="111"/>
      <c r="C6" s="189" t="s">
        <v>38</v>
      </c>
      <c r="D6" s="189"/>
      <c r="E6" s="189"/>
      <c r="F6" s="189"/>
      <c r="G6" s="189"/>
      <c r="H6" s="189"/>
      <c r="I6" s="189"/>
      <c r="J6" s="189"/>
      <c r="K6" s="189"/>
      <c r="L6" s="111"/>
      <c r="M6" s="189" t="s">
        <v>102</v>
      </c>
      <c r="N6" s="189"/>
      <c r="O6" s="189"/>
      <c r="P6" s="189"/>
      <c r="Q6" s="189"/>
      <c r="R6" s="189"/>
      <c r="S6" s="189"/>
      <c r="T6" s="189"/>
      <c r="U6" s="189"/>
    </row>
    <row r="7" spans="1:21" ht="21" x14ac:dyDescent="0.25">
      <c r="A7" s="111"/>
      <c r="B7" s="111"/>
      <c r="C7" s="112"/>
      <c r="D7" s="112"/>
      <c r="E7" s="112"/>
      <c r="F7" s="112"/>
      <c r="G7" s="112"/>
      <c r="H7" s="112"/>
      <c r="I7" s="193" t="s">
        <v>58</v>
      </c>
      <c r="J7" s="193"/>
      <c r="K7" s="193"/>
      <c r="L7" s="111"/>
      <c r="M7" s="112"/>
      <c r="N7" s="112"/>
      <c r="O7" s="112"/>
      <c r="P7" s="112"/>
      <c r="Q7" s="112"/>
      <c r="R7" s="112"/>
      <c r="S7" s="193" t="s">
        <v>58</v>
      </c>
      <c r="T7" s="193"/>
      <c r="U7" s="193"/>
    </row>
    <row r="8" spans="1:21" ht="21" x14ac:dyDescent="0.25">
      <c r="A8" s="113" t="s">
        <v>92</v>
      </c>
      <c r="B8" s="111"/>
      <c r="C8" s="113" t="s">
        <v>103</v>
      </c>
      <c r="D8" s="111"/>
      <c r="E8" s="113" t="s">
        <v>54</v>
      </c>
      <c r="F8" s="111"/>
      <c r="G8" s="113" t="s">
        <v>55</v>
      </c>
      <c r="H8" s="111"/>
      <c r="I8" s="114" t="s">
        <v>33</v>
      </c>
      <c r="J8" s="112"/>
      <c r="K8" s="114" t="s">
        <v>56</v>
      </c>
      <c r="L8" s="111"/>
      <c r="M8" s="113" t="s">
        <v>103</v>
      </c>
      <c r="N8" s="137"/>
      <c r="O8" s="137" t="s">
        <v>54</v>
      </c>
      <c r="P8" s="111"/>
      <c r="Q8" s="113" t="s">
        <v>55</v>
      </c>
      <c r="R8" s="111"/>
      <c r="S8" s="114" t="s">
        <v>33</v>
      </c>
      <c r="T8" s="112"/>
      <c r="U8" s="114" t="s">
        <v>56</v>
      </c>
    </row>
    <row r="9" spans="1:21" ht="21" x14ac:dyDescent="0.25">
      <c r="A9" s="137" t="s">
        <v>176</v>
      </c>
      <c r="B9" s="111"/>
      <c r="C9" s="144">
        <v>0</v>
      </c>
      <c r="D9" s="145"/>
      <c r="E9" s="144">
        <v>0</v>
      </c>
      <c r="F9" s="145"/>
      <c r="G9" s="146">
        <v>0</v>
      </c>
      <c r="H9" s="145"/>
      <c r="I9" s="147">
        <v>0</v>
      </c>
      <c r="J9" s="145"/>
      <c r="K9" s="148">
        <v>0</v>
      </c>
      <c r="L9" s="145"/>
      <c r="M9" s="144">
        <v>0</v>
      </c>
      <c r="N9" s="144"/>
      <c r="O9" s="149">
        <v>0</v>
      </c>
      <c r="P9" s="145"/>
      <c r="Q9" s="146">
        <v>1831190388</v>
      </c>
      <c r="R9" s="150"/>
      <c r="S9" s="147">
        <v>1831190388</v>
      </c>
      <c r="T9" s="145"/>
      <c r="U9" s="160">
        <f>S9/درآمدها!$F$15</f>
        <v>0.39021868549114219</v>
      </c>
    </row>
    <row r="10" spans="1:21" ht="21" x14ac:dyDescent="0.25">
      <c r="A10" s="137" t="s">
        <v>177</v>
      </c>
      <c r="B10" s="111"/>
      <c r="C10" s="144">
        <v>0</v>
      </c>
      <c r="D10" s="145"/>
      <c r="E10" s="144">
        <v>0</v>
      </c>
      <c r="F10" s="145"/>
      <c r="G10" s="146">
        <v>0</v>
      </c>
      <c r="H10" s="145"/>
      <c r="I10" s="146">
        <v>0</v>
      </c>
      <c r="J10" s="145"/>
      <c r="K10" s="144">
        <v>0</v>
      </c>
      <c r="L10" s="145"/>
      <c r="M10" s="144">
        <v>0</v>
      </c>
      <c r="N10" s="144"/>
      <c r="O10" s="144">
        <v>0</v>
      </c>
      <c r="P10" s="145"/>
      <c r="Q10" s="146">
        <v>1389497815</v>
      </c>
      <c r="R10" s="150"/>
      <c r="S10" s="146">
        <v>1389497815</v>
      </c>
      <c r="T10" s="145"/>
      <c r="U10" s="160">
        <f>S10/درآمدها!$F$15</f>
        <v>0.29609592449548955</v>
      </c>
    </row>
    <row r="11" spans="1:21" ht="21" x14ac:dyDescent="0.25">
      <c r="A11" s="137" t="s">
        <v>198</v>
      </c>
      <c r="B11" s="111"/>
      <c r="C11" s="144">
        <v>0</v>
      </c>
      <c r="D11" s="145"/>
      <c r="E11" s="144">
        <v>0</v>
      </c>
      <c r="F11" s="145"/>
      <c r="G11" s="146">
        <v>0</v>
      </c>
      <c r="H11" s="145"/>
      <c r="I11" s="146">
        <v>0</v>
      </c>
      <c r="J11" s="145"/>
      <c r="K11" s="163">
        <v>0</v>
      </c>
      <c r="L11" s="145"/>
      <c r="M11" s="144">
        <v>0</v>
      </c>
      <c r="N11" s="144"/>
      <c r="O11" s="163">
        <v>0</v>
      </c>
      <c r="P11" s="145"/>
      <c r="Q11" s="146">
        <v>6748246</v>
      </c>
      <c r="R11" s="150"/>
      <c r="S11" s="146">
        <v>6748246</v>
      </c>
      <c r="T11" s="145"/>
      <c r="U11" s="160">
        <f>S11/درآمدها!$F$15</f>
        <v>1.4380217921342968E-3</v>
      </c>
    </row>
    <row r="12" spans="1:21" ht="21" x14ac:dyDescent="0.25">
      <c r="A12" s="137" t="s">
        <v>178</v>
      </c>
      <c r="B12" s="111"/>
      <c r="C12" s="144">
        <v>0</v>
      </c>
      <c r="D12" s="145"/>
      <c r="E12" s="144">
        <v>-170975704</v>
      </c>
      <c r="F12" s="145"/>
      <c r="G12" s="146">
        <v>0</v>
      </c>
      <c r="H12" s="145"/>
      <c r="I12" s="146">
        <v>-170975704</v>
      </c>
      <c r="J12" s="145"/>
      <c r="K12" s="144">
        <v>-3.62</v>
      </c>
      <c r="L12" s="145"/>
      <c r="M12" s="144">
        <v>0</v>
      </c>
      <c r="N12" s="144"/>
      <c r="O12" s="144">
        <v>-83123908</v>
      </c>
      <c r="P12" s="145"/>
      <c r="Q12" s="146">
        <v>0</v>
      </c>
      <c r="R12" s="150"/>
      <c r="S12" s="146">
        <v>-83123908</v>
      </c>
      <c r="T12" s="145"/>
      <c r="U12" s="160">
        <f>S12/درآمدها!$F$15</f>
        <v>-1.7713342274624608E-2</v>
      </c>
    </row>
    <row r="13" spans="1:21" ht="21.75" thickBot="1" x14ac:dyDescent="0.3">
      <c r="A13" s="116" t="s">
        <v>58</v>
      </c>
      <c r="B13" s="118"/>
      <c r="C13" s="117">
        <v>0</v>
      </c>
      <c r="D13" s="118"/>
      <c r="E13" s="151">
        <f>SUM(E9:E12)</f>
        <v>-170975704</v>
      </c>
      <c r="F13" s="151"/>
      <c r="G13" s="151">
        <f>SUM(G9:G12)</f>
        <v>0</v>
      </c>
      <c r="H13" s="151"/>
      <c r="I13" s="151">
        <f>SUM(I9:I12)</f>
        <v>-170975704</v>
      </c>
      <c r="J13" s="151"/>
      <c r="K13" s="164">
        <f>SUM(K9:K12)</f>
        <v>-3.62</v>
      </c>
      <c r="L13" s="151"/>
      <c r="M13" s="151">
        <v>0</v>
      </c>
      <c r="N13" s="151"/>
      <c r="O13" s="151"/>
      <c r="P13" s="151"/>
      <c r="Q13" s="151">
        <f>SUM(Q9:Q12)</f>
        <v>3227436449</v>
      </c>
      <c r="R13" s="151"/>
      <c r="S13" s="151">
        <f>SUM(S9:S12)</f>
        <v>3144312541</v>
      </c>
      <c r="T13" s="151"/>
      <c r="U13" s="154">
        <f>SUM(U9:U12)</f>
        <v>0.67003928950414138</v>
      </c>
    </row>
    <row r="14" spans="1:21" ht="15.75" thickTop="1" x14ac:dyDescent="0.25"/>
    <row r="22" spans="1:21" ht="30" x14ac:dyDescent="0.25">
      <c r="A22" s="169">
        <v>10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</row>
  </sheetData>
  <sortState ref="A9:S12">
    <sortCondition descending="1" ref="S9:S12"/>
  </sortState>
  <mergeCells count="8">
    <mergeCell ref="A22:U22"/>
    <mergeCell ref="A1:U1"/>
    <mergeCell ref="A2:U2"/>
    <mergeCell ref="A3:U3"/>
    <mergeCell ref="C6:K6"/>
    <mergeCell ref="M6:U6"/>
    <mergeCell ref="I7:K7"/>
    <mergeCell ref="S7:U7"/>
  </mergeCells>
  <pageMargins left="0.7" right="0.7" top="0.75" bottom="0.75" header="0.3" footer="0.3"/>
  <pageSetup paperSize="9" scale="62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26"/>
  <sheetViews>
    <sheetView rightToLeft="1" view="pageBreakPreview" zoomScale="85" zoomScaleNormal="70" zoomScaleSheetLayoutView="85" workbookViewId="0">
      <selection activeCell="A22" sqref="A22:R22"/>
    </sheetView>
  </sheetViews>
  <sheetFormatPr defaultColWidth="9.125" defaultRowHeight="21" x14ac:dyDescent="0.6"/>
  <cols>
    <col min="1" max="1" width="5.75" style="1" customWidth="1"/>
    <col min="2" max="2" width="37.75" style="1" customWidth="1"/>
    <col min="3" max="3" width="1" style="1" customWidth="1"/>
    <col min="4" max="4" width="16.375" style="1" customWidth="1"/>
    <col min="5" max="5" width="1" style="1" customWidth="1"/>
    <col min="6" max="6" width="16.625" style="1" customWidth="1"/>
    <col min="7" max="7" width="1" style="1" customWidth="1"/>
    <col min="8" max="8" width="17.625" style="1" bestFit="1" customWidth="1"/>
    <col min="9" max="9" width="1" style="1" customWidth="1"/>
    <col min="10" max="10" width="17.125" style="1" customWidth="1"/>
    <col min="11" max="11" width="1" style="1" customWidth="1"/>
    <col min="12" max="12" width="20.125" style="1" bestFit="1" customWidth="1"/>
    <col min="13" max="13" width="1" style="1" customWidth="1"/>
    <col min="14" max="14" width="18.375" style="1" customWidth="1"/>
    <col min="15" max="15" width="1" style="1" customWidth="1"/>
    <col min="16" max="16" width="17.625" style="1" bestFit="1" customWidth="1"/>
    <col min="17" max="17" width="1" style="1" customWidth="1"/>
    <col min="18" max="18" width="16.25" style="1" bestFit="1" customWidth="1"/>
    <col min="19" max="19" width="1" style="1" customWidth="1"/>
    <col min="20" max="20" width="9.125" style="1" customWidth="1"/>
    <col min="21" max="16384" width="9.125" style="1"/>
  </cols>
  <sheetData>
    <row r="2" spans="2:28" ht="30" x14ac:dyDescent="0.6">
      <c r="B2" s="170" t="s">
        <v>74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4"/>
      <c r="R2" s="14"/>
      <c r="S2" s="14"/>
      <c r="T2" s="14"/>
      <c r="U2" s="14"/>
    </row>
    <row r="3" spans="2:28" ht="30" x14ac:dyDescent="0.6">
      <c r="B3" s="170" t="s">
        <v>36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4"/>
      <c r="R3" s="14"/>
    </row>
    <row r="4" spans="2:28" ht="30" x14ac:dyDescent="0.6">
      <c r="B4" s="170" t="s">
        <v>205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4"/>
      <c r="R4" s="14"/>
    </row>
    <row r="5" spans="2:28" ht="54" customHeight="1" x14ac:dyDescent="0.6"/>
    <row r="6" spans="2:28" s="2" customFormat="1" ht="30" x14ac:dyDescent="0.55000000000000004">
      <c r="B6" s="11" t="s">
        <v>228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13" customFormat="1" ht="27" customHeight="1" x14ac:dyDescent="0.6">
      <c r="B7" s="171" t="s">
        <v>40</v>
      </c>
      <c r="D7" s="172" t="s">
        <v>38</v>
      </c>
      <c r="E7" s="172" t="s">
        <v>38</v>
      </c>
      <c r="F7" s="172" t="s">
        <v>38</v>
      </c>
      <c r="G7" s="172" t="s">
        <v>38</v>
      </c>
      <c r="H7" s="172" t="s">
        <v>38</v>
      </c>
      <c r="I7" s="172" t="s">
        <v>38</v>
      </c>
      <c r="J7" s="172" t="s">
        <v>38</v>
      </c>
      <c r="L7" s="172" t="s">
        <v>39</v>
      </c>
      <c r="M7" s="172" t="s">
        <v>39</v>
      </c>
      <c r="N7" s="172" t="s">
        <v>39</v>
      </c>
      <c r="O7" s="172" t="s">
        <v>39</v>
      </c>
      <c r="P7" s="172" t="s">
        <v>39</v>
      </c>
      <c r="Q7" s="172" t="s">
        <v>39</v>
      </c>
      <c r="R7" s="172" t="s">
        <v>39</v>
      </c>
    </row>
    <row r="8" spans="2:28" s="36" customFormat="1" ht="48" customHeight="1" x14ac:dyDescent="0.75">
      <c r="B8" s="171" t="s">
        <v>40</v>
      </c>
      <c r="D8" s="215" t="s">
        <v>57</v>
      </c>
      <c r="E8" s="37"/>
      <c r="F8" s="215" t="s">
        <v>54</v>
      </c>
      <c r="G8" s="37"/>
      <c r="H8" s="215" t="s">
        <v>55</v>
      </c>
      <c r="I8" s="37"/>
      <c r="J8" s="215" t="s">
        <v>58</v>
      </c>
      <c r="L8" s="215" t="s">
        <v>57</v>
      </c>
      <c r="M8" s="37"/>
      <c r="N8" s="215" t="s">
        <v>54</v>
      </c>
      <c r="O8" s="37"/>
      <c r="P8" s="215" t="s">
        <v>55</v>
      </c>
      <c r="Q8" s="37"/>
      <c r="R8" s="215" t="s">
        <v>58</v>
      </c>
    </row>
    <row r="9" spans="2:28" ht="21.75" x14ac:dyDescent="0.6">
      <c r="B9" s="33" t="s">
        <v>156</v>
      </c>
      <c r="C9" s="4"/>
      <c r="D9" s="62">
        <v>0</v>
      </c>
      <c r="E9" s="5"/>
      <c r="F9" s="62">
        <v>559797518</v>
      </c>
      <c r="G9" s="5"/>
      <c r="H9" s="62">
        <v>0</v>
      </c>
      <c r="I9" s="5"/>
      <c r="J9" s="62">
        <v>559797518</v>
      </c>
      <c r="K9" s="5"/>
      <c r="L9" s="62">
        <v>0</v>
      </c>
      <c r="M9" s="5"/>
      <c r="N9" s="62">
        <v>1719534274</v>
      </c>
      <c r="O9" s="5"/>
      <c r="P9" s="62">
        <v>122142310</v>
      </c>
      <c r="Q9" s="4"/>
      <c r="R9" s="62">
        <v>1841676584</v>
      </c>
    </row>
    <row r="10" spans="2:28" ht="21.75" x14ac:dyDescent="0.6">
      <c r="B10" s="165" t="s">
        <v>153</v>
      </c>
      <c r="C10" s="4"/>
      <c r="D10" s="166">
        <v>0</v>
      </c>
      <c r="E10" s="5"/>
      <c r="F10" s="166">
        <v>128287255</v>
      </c>
      <c r="G10" s="5"/>
      <c r="H10" s="166">
        <v>412627601</v>
      </c>
      <c r="I10" s="5"/>
      <c r="J10" s="166">
        <v>540914856</v>
      </c>
      <c r="K10" s="5"/>
      <c r="L10" s="166">
        <v>0</v>
      </c>
      <c r="M10" s="5"/>
      <c r="N10" s="166">
        <v>1190612172</v>
      </c>
      <c r="O10" s="5"/>
      <c r="P10" s="166">
        <v>415687047</v>
      </c>
      <c r="Q10" s="4"/>
      <c r="R10" s="166">
        <v>1606299219</v>
      </c>
    </row>
    <row r="11" spans="2:28" ht="21.75" x14ac:dyDescent="0.6">
      <c r="B11" s="4" t="s">
        <v>172</v>
      </c>
      <c r="C11" s="4"/>
      <c r="D11" s="63">
        <v>0</v>
      </c>
      <c r="E11" s="5"/>
      <c r="F11" s="63">
        <v>443965248</v>
      </c>
      <c r="G11" s="5"/>
      <c r="H11" s="63">
        <v>0</v>
      </c>
      <c r="I11" s="5"/>
      <c r="J11" s="63">
        <v>443965248</v>
      </c>
      <c r="K11" s="5"/>
      <c r="L11" s="63">
        <v>0</v>
      </c>
      <c r="M11" s="5"/>
      <c r="N11" s="63">
        <v>1489608097</v>
      </c>
      <c r="O11" s="5"/>
      <c r="P11" s="63">
        <v>0</v>
      </c>
      <c r="Q11" s="4"/>
      <c r="R11" s="63">
        <v>1489608097</v>
      </c>
    </row>
    <row r="12" spans="2:28" ht="21.75" x14ac:dyDescent="0.6">
      <c r="B12" s="4" t="s">
        <v>150</v>
      </c>
      <c r="C12" s="4"/>
      <c r="D12" s="63">
        <v>0</v>
      </c>
      <c r="E12" s="5"/>
      <c r="F12" s="63">
        <v>619008210</v>
      </c>
      <c r="G12" s="5"/>
      <c r="H12" s="63">
        <v>0</v>
      </c>
      <c r="I12" s="5"/>
      <c r="J12" s="63">
        <v>619008210</v>
      </c>
      <c r="K12" s="5"/>
      <c r="L12" s="63">
        <v>0</v>
      </c>
      <c r="M12" s="5"/>
      <c r="N12" s="63">
        <v>1440684804</v>
      </c>
      <c r="O12" s="5"/>
      <c r="P12" s="63">
        <v>0</v>
      </c>
      <c r="Q12" s="4"/>
      <c r="R12" s="63">
        <v>1440684804</v>
      </c>
    </row>
    <row r="13" spans="2:28" ht="21.75" x14ac:dyDescent="0.6">
      <c r="B13" s="4" t="s">
        <v>162</v>
      </c>
      <c r="C13" s="4"/>
      <c r="D13" s="63">
        <v>0</v>
      </c>
      <c r="E13" s="5"/>
      <c r="F13" s="63">
        <v>439591595</v>
      </c>
      <c r="G13" s="5"/>
      <c r="H13" s="63">
        <v>0</v>
      </c>
      <c r="I13" s="5"/>
      <c r="J13" s="63">
        <v>439591595</v>
      </c>
      <c r="K13" s="5"/>
      <c r="L13" s="63">
        <v>0</v>
      </c>
      <c r="M13" s="5"/>
      <c r="N13" s="63">
        <v>1238614570</v>
      </c>
      <c r="O13" s="5"/>
      <c r="P13" s="63">
        <v>0</v>
      </c>
      <c r="Q13" s="4"/>
      <c r="R13" s="63">
        <v>1238614570</v>
      </c>
    </row>
    <row r="14" spans="2:28" ht="21.75" x14ac:dyDescent="0.6">
      <c r="B14" s="4" t="s">
        <v>159</v>
      </c>
      <c r="C14" s="4"/>
      <c r="D14" s="63">
        <v>0</v>
      </c>
      <c r="E14" s="5"/>
      <c r="F14" s="63">
        <v>188755952</v>
      </c>
      <c r="G14" s="5"/>
      <c r="H14" s="63">
        <v>0</v>
      </c>
      <c r="I14" s="5"/>
      <c r="J14" s="63">
        <v>188755952</v>
      </c>
      <c r="K14" s="5"/>
      <c r="L14" s="63">
        <v>0</v>
      </c>
      <c r="M14" s="5"/>
      <c r="N14" s="63">
        <v>654429923</v>
      </c>
      <c r="O14" s="5"/>
      <c r="P14" s="63">
        <v>0</v>
      </c>
      <c r="Q14" s="4"/>
      <c r="R14" s="63">
        <v>654429923</v>
      </c>
    </row>
    <row r="15" spans="2:28" ht="21.75" x14ac:dyDescent="0.6">
      <c r="B15" s="4" t="s">
        <v>174</v>
      </c>
      <c r="C15" s="4"/>
      <c r="D15" s="63">
        <v>0</v>
      </c>
      <c r="E15" s="5"/>
      <c r="F15" s="63">
        <v>65328986</v>
      </c>
      <c r="G15" s="5"/>
      <c r="H15" s="63">
        <v>0</v>
      </c>
      <c r="I15" s="5"/>
      <c r="J15" s="63">
        <v>65328986</v>
      </c>
      <c r="K15" s="5"/>
      <c r="L15" s="63">
        <v>0</v>
      </c>
      <c r="M15" s="5"/>
      <c r="N15" s="63">
        <v>195691311</v>
      </c>
      <c r="O15" s="5"/>
      <c r="P15" s="63">
        <v>210759195</v>
      </c>
      <c r="Q15" s="4"/>
      <c r="R15" s="63">
        <v>406450506</v>
      </c>
    </row>
    <row r="16" spans="2:28" ht="21.75" x14ac:dyDescent="0.6">
      <c r="B16" s="4" t="s">
        <v>199</v>
      </c>
      <c r="C16" s="4"/>
      <c r="D16" s="63">
        <v>0</v>
      </c>
      <c r="E16" s="5"/>
      <c r="F16" s="63">
        <v>398051010</v>
      </c>
      <c r="G16" s="5"/>
      <c r="H16" s="63">
        <v>0</v>
      </c>
      <c r="I16" s="5"/>
      <c r="J16" s="63">
        <v>398051010</v>
      </c>
      <c r="K16" s="5"/>
      <c r="L16" s="63">
        <v>0</v>
      </c>
      <c r="M16" s="5"/>
      <c r="N16" s="63">
        <v>290701677</v>
      </c>
      <c r="O16" s="5"/>
      <c r="P16" s="63">
        <v>0</v>
      </c>
      <c r="Q16" s="4"/>
      <c r="R16" s="63">
        <v>290701677</v>
      </c>
    </row>
    <row r="17" spans="1:18" ht="21.75" x14ac:dyDescent="0.6">
      <c r="B17" s="4" t="s">
        <v>203</v>
      </c>
      <c r="C17" s="4"/>
      <c r="D17" s="63">
        <v>0</v>
      </c>
      <c r="E17" s="5"/>
      <c r="F17" s="63">
        <v>155730299</v>
      </c>
      <c r="G17" s="5"/>
      <c r="H17" s="63">
        <v>0</v>
      </c>
      <c r="I17" s="5"/>
      <c r="J17" s="63">
        <v>155730299</v>
      </c>
      <c r="K17" s="5"/>
      <c r="L17" s="63">
        <v>0</v>
      </c>
      <c r="M17" s="5"/>
      <c r="N17" s="63">
        <v>130177924</v>
      </c>
      <c r="O17" s="5"/>
      <c r="P17" s="63">
        <v>0</v>
      </c>
      <c r="Q17" s="4"/>
      <c r="R17" s="63">
        <v>130177924</v>
      </c>
    </row>
    <row r="18" spans="1:18" ht="21.75" x14ac:dyDescent="0.6">
      <c r="B18" s="4" t="s">
        <v>166</v>
      </c>
      <c r="C18" s="4"/>
      <c r="D18" s="63">
        <v>0</v>
      </c>
      <c r="E18" s="5"/>
      <c r="F18" s="63">
        <v>24867092</v>
      </c>
      <c r="G18" s="5"/>
      <c r="H18" s="63">
        <v>0</v>
      </c>
      <c r="I18" s="5"/>
      <c r="J18" s="63">
        <v>24867092</v>
      </c>
      <c r="K18" s="5"/>
      <c r="L18" s="63">
        <v>0</v>
      </c>
      <c r="M18" s="5"/>
      <c r="N18" s="63">
        <v>91885543</v>
      </c>
      <c r="O18" s="5"/>
      <c r="P18" s="63">
        <v>0</v>
      </c>
      <c r="Q18" s="4"/>
      <c r="R18" s="63">
        <v>91885543</v>
      </c>
    </row>
    <row r="19" spans="1:18" ht="21.75" x14ac:dyDescent="0.6">
      <c r="B19" s="4" t="s">
        <v>200</v>
      </c>
      <c r="C19" s="4"/>
      <c r="D19" s="63">
        <v>0</v>
      </c>
      <c r="E19" s="5"/>
      <c r="F19" s="63">
        <v>76646191</v>
      </c>
      <c r="G19" s="5"/>
      <c r="H19" s="63">
        <v>0</v>
      </c>
      <c r="I19" s="5"/>
      <c r="J19" s="63">
        <v>76646191</v>
      </c>
      <c r="K19" s="5"/>
      <c r="L19" s="63">
        <v>0</v>
      </c>
      <c r="M19" s="5"/>
      <c r="N19" s="63">
        <v>64662325</v>
      </c>
      <c r="O19" s="5"/>
      <c r="P19" s="63">
        <v>0</v>
      </c>
      <c r="Q19" s="4"/>
      <c r="R19" s="63">
        <v>64662325</v>
      </c>
    </row>
    <row r="20" spans="1:18" ht="24.75" thickBot="1" x14ac:dyDescent="0.65">
      <c r="B20" s="18" t="s">
        <v>64</v>
      </c>
      <c r="D20" s="65">
        <f t="shared" ref="D20:R20" si="0">SUM(D9:D19)</f>
        <v>0</v>
      </c>
      <c r="E20" s="65">
        <f t="shared" si="0"/>
        <v>0</v>
      </c>
      <c r="F20" s="65">
        <f t="shared" si="0"/>
        <v>3100029356</v>
      </c>
      <c r="G20" s="65">
        <f t="shared" si="0"/>
        <v>0</v>
      </c>
      <c r="H20" s="65">
        <f t="shared" si="0"/>
        <v>412627601</v>
      </c>
      <c r="I20" s="65">
        <f t="shared" si="0"/>
        <v>0</v>
      </c>
      <c r="J20" s="65">
        <f t="shared" si="0"/>
        <v>3512656957</v>
      </c>
      <c r="K20" s="65">
        <f t="shared" si="0"/>
        <v>0</v>
      </c>
      <c r="L20" s="65">
        <f t="shared" si="0"/>
        <v>0</v>
      </c>
      <c r="M20" s="65">
        <f t="shared" si="0"/>
        <v>0</v>
      </c>
      <c r="N20" s="65">
        <f t="shared" si="0"/>
        <v>8506602620</v>
      </c>
      <c r="O20" s="65">
        <f t="shared" si="0"/>
        <v>0</v>
      </c>
      <c r="P20" s="65">
        <f t="shared" si="0"/>
        <v>748588552</v>
      </c>
      <c r="Q20" s="65">
        <f t="shared" si="0"/>
        <v>0</v>
      </c>
      <c r="R20" s="65">
        <f t="shared" si="0"/>
        <v>9255191172</v>
      </c>
    </row>
    <row r="21" spans="1:18" ht="21.75" thickTop="1" x14ac:dyDescent="0.6">
      <c r="L21"/>
    </row>
    <row r="22" spans="1:18" ht="21" customHeight="1" x14ac:dyDescent="0.6">
      <c r="A22" s="169">
        <v>11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</row>
    <row r="23" spans="1:18" x14ac:dyDescent="0.6">
      <c r="L23"/>
    </row>
    <row r="24" spans="1:18" x14ac:dyDescent="0.6">
      <c r="L24"/>
    </row>
    <row r="25" spans="1:18" x14ac:dyDescent="0.6">
      <c r="L25"/>
    </row>
    <row r="26" spans="1:18" x14ac:dyDescent="0.6">
      <c r="L26"/>
    </row>
  </sheetData>
  <sortState ref="B9:R19">
    <sortCondition descending="1" ref="R9:R19"/>
  </sortState>
  <mergeCells count="15">
    <mergeCell ref="A22:R22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rightToLeft="1" workbookViewId="0">
      <selection activeCell="A19" sqref="A19:Q19"/>
    </sheetView>
  </sheetViews>
  <sheetFormatPr defaultRowHeight="15" x14ac:dyDescent="0.25"/>
  <cols>
    <col min="1" max="1" width="7.75" customWidth="1"/>
    <col min="3" max="3" width="1.375" customWidth="1"/>
    <col min="4" max="4" width="26.75" bestFit="1" customWidth="1"/>
    <col min="5" max="5" width="1.375" customWidth="1"/>
    <col min="7" max="7" width="1.375" customWidth="1"/>
    <col min="9" max="9" width="1.375" customWidth="1"/>
    <col min="12" max="12" width="1.375" customWidth="1"/>
    <col min="14" max="14" width="1.375" customWidth="1"/>
    <col min="16" max="16" width="1.375" customWidth="1"/>
  </cols>
  <sheetData>
    <row r="1" spans="1:17" ht="25.5" x14ac:dyDescent="0.25">
      <c r="A1" s="187" t="s">
        <v>74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17" ht="25.5" x14ac:dyDescent="0.25">
      <c r="A2" s="187" t="s">
        <v>36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3" spans="1:17" ht="25.5" x14ac:dyDescent="0.25">
      <c r="A3" s="187" t="s">
        <v>205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</row>
    <row r="4" spans="1:17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7" ht="24" x14ac:dyDescent="0.25">
      <c r="A5" s="131" t="s">
        <v>229</v>
      </c>
      <c r="B5" s="129" t="s">
        <v>104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</row>
    <row r="6" spans="1:17" x14ac:dyDescent="0.25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219" t="s">
        <v>105</v>
      </c>
      <c r="N6" s="111"/>
      <c r="O6" s="111"/>
      <c r="P6" s="111"/>
      <c r="Q6" s="219" t="s">
        <v>106</v>
      </c>
    </row>
    <row r="7" spans="1:17" ht="21" x14ac:dyDescent="0.25">
      <c r="A7" s="189" t="s">
        <v>107</v>
      </c>
      <c r="B7" s="189"/>
      <c r="C7" s="111"/>
      <c r="D7" s="113" t="s">
        <v>108</v>
      </c>
      <c r="E7" s="111"/>
      <c r="F7" s="113" t="s">
        <v>109</v>
      </c>
      <c r="G7" s="111"/>
      <c r="H7" s="113" t="s">
        <v>87</v>
      </c>
      <c r="I7" s="111"/>
      <c r="J7" s="189" t="s">
        <v>110</v>
      </c>
      <c r="K7" s="189"/>
      <c r="L7" s="111"/>
      <c r="M7" s="219"/>
      <c r="N7" s="111"/>
      <c r="O7" s="113" t="s">
        <v>111</v>
      </c>
      <c r="P7" s="111"/>
      <c r="Q7" s="219"/>
    </row>
    <row r="8" spans="1:17" ht="21" x14ac:dyDescent="0.25">
      <c r="A8" s="193" t="s">
        <v>112</v>
      </c>
      <c r="B8" s="221"/>
      <c r="C8" s="111"/>
      <c r="D8" s="193" t="s">
        <v>113</v>
      </c>
      <c r="E8" s="111"/>
      <c r="F8" s="114" t="s">
        <v>114</v>
      </c>
      <c r="G8" s="111"/>
      <c r="H8" s="112"/>
      <c r="I8" s="111"/>
      <c r="J8" s="112"/>
      <c r="K8" s="112"/>
      <c r="L8" s="111"/>
      <c r="M8" s="112"/>
      <c r="N8" s="111"/>
      <c r="O8" s="112"/>
      <c r="P8" s="111"/>
      <c r="Q8" s="112"/>
    </row>
    <row r="9" spans="1:17" ht="21" x14ac:dyDescent="0.25">
      <c r="A9" s="189"/>
      <c r="B9" s="189"/>
      <c r="C9" s="111"/>
      <c r="D9" s="189"/>
      <c r="E9" s="111"/>
      <c r="F9" s="114" t="s">
        <v>115</v>
      </c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</row>
    <row r="10" spans="1:17" ht="21" x14ac:dyDescent="0.25">
      <c r="A10" s="193" t="s">
        <v>112</v>
      </c>
      <c r="B10" s="221"/>
      <c r="C10" s="111"/>
      <c r="D10" s="193" t="s">
        <v>116</v>
      </c>
      <c r="E10" s="111"/>
      <c r="F10" s="114" t="s">
        <v>114</v>
      </c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</row>
    <row r="11" spans="1:17" ht="21" x14ac:dyDescent="0.25">
      <c r="A11" s="189"/>
      <c r="B11" s="189"/>
      <c r="C11" s="111"/>
      <c r="D11" s="189"/>
      <c r="E11" s="111"/>
      <c r="F11" s="114" t="s">
        <v>117</v>
      </c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</row>
    <row r="12" spans="1:17" ht="90" customHeight="1" x14ac:dyDescent="0.25">
      <c r="A12" s="216" t="s">
        <v>118</v>
      </c>
      <c r="B12" s="216"/>
      <c r="C12" s="111"/>
      <c r="D12" s="119" t="s">
        <v>119</v>
      </c>
      <c r="E12" s="111"/>
      <c r="F12" s="114" t="s">
        <v>120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</row>
    <row r="13" spans="1:17" ht="21" x14ac:dyDescent="0.25">
      <c r="A13" s="216" t="s">
        <v>121</v>
      </c>
      <c r="B13" s="217"/>
      <c r="C13" s="111"/>
      <c r="D13" s="216" t="s">
        <v>121</v>
      </c>
      <c r="E13" s="111"/>
      <c r="F13" s="114" t="s">
        <v>122</v>
      </c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</row>
    <row r="14" spans="1:17" ht="21" x14ac:dyDescent="0.25">
      <c r="A14" s="218"/>
      <c r="B14" s="218"/>
      <c r="C14" s="111"/>
      <c r="D14" s="218"/>
      <c r="E14" s="111"/>
      <c r="F14" s="114" t="s">
        <v>123</v>
      </c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</row>
    <row r="15" spans="1:17" ht="21" x14ac:dyDescent="0.25">
      <c r="A15" s="218"/>
      <c r="B15" s="218"/>
      <c r="C15" s="111"/>
      <c r="D15" s="218"/>
      <c r="E15" s="111"/>
      <c r="F15" s="114" t="s">
        <v>124</v>
      </c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7" ht="21" x14ac:dyDescent="0.25">
      <c r="A16" s="219"/>
      <c r="B16" s="219"/>
      <c r="C16" s="111"/>
      <c r="D16" s="219"/>
      <c r="E16" s="111"/>
      <c r="F16" s="114" t="s">
        <v>125</v>
      </c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</row>
    <row r="17" spans="1:17" x14ac:dyDescent="0.25">
      <c r="A17" s="112"/>
      <c r="B17" s="112"/>
      <c r="C17" s="111"/>
      <c r="D17" s="112"/>
      <c r="E17" s="111"/>
      <c r="F17" s="112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</row>
    <row r="18" spans="1:17" ht="21" x14ac:dyDescent="0.25">
      <c r="A18" s="220"/>
      <c r="B18" s="220"/>
      <c r="C18" s="220"/>
      <c r="D18" s="220"/>
      <c r="E18" s="220"/>
      <c r="F18" s="220"/>
      <c r="G18" s="220"/>
      <c r="H18" s="220"/>
      <c r="I18" s="220"/>
      <c r="J18" s="220"/>
      <c r="K18" s="111"/>
      <c r="L18" s="111"/>
      <c r="M18" s="111"/>
      <c r="N18" s="111"/>
      <c r="O18" s="111"/>
      <c r="P18" s="111"/>
      <c r="Q18" s="111"/>
    </row>
    <row r="19" spans="1:17" ht="24" x14ac:dyDescent="0.25">
      <c r="A19" s="195">
        <v>12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</row>
    <row r="20" spans="1:17" x14ac:dyDescent="0.25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</row>
    <row r="21" spans="1:17" x14ac:dyDescent="0.25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1:17" x14ac:dyDescent="0.2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</row>
    <row r="23" spans="1:17" x14ac:dyDescent="0.2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</row>
    <row r="24" spans="1:17" x14ac:dyDescent="0.25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</row>
  </sheetData>
  <mergeCells count="16">
    <mergeCell ref="A8:B9"/>
    <mergeCell ref="D8:D9"/>
    <mergeCell ref="A10:B11"/>
    <mergeCell ref="A1:Q1"/>
    <mergeCell ref="A2:Q2"/>
    <mergeCell ref="A3:Q3"/>
    <mergeCell ref="M6:M7"/>
    <mergeCell ref="Q6:Q7"/>
    <mergeCell ref="A7:B7"/>
    <mergeCell ref="J7:K7"/>
    <mergeCell ref="D10:D11"/>
    <mergeCell ref="A12:B12"/>
    <mergeCell ref="A13:B16"/>
    <mergeCell ref="D13:D16"/>
    <mergeCell ref="A19:Q19"/>
    <mergeCell ref="A18:J18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20"/>
  <sheetViews>
    <sheetView rightToLeft="1" view="pageBreakPreview" topLeftCell="B1" zoomScaleNormal="70" zoomScaleSheetLayoutView="100" workbookViewId="0">
      <selection activeCell="J14" sqref="J14"/>
    </sheetView>
  </sheetViews>
  <sheetFormatPr defaultColWidth="9.125" defaultRowHeight="21.75" customHeight="1" x14ac:dyDescent="0.55000000000000004"/>
  <cols>
    <col min="1" max="1" width="3" style="2" customWidth="1"/>
    <col min="2" max="2" width="76.875" style="2" customWidth="1"/>
    <col min="3" max="3" width="1" style="2" customWidth="1"/>
    <col min="4" max="4" width="18.125" style="2" customWidth="1"/>
    <col min="5" max="5" width="1" style="2" customWidth="1"/>
    <col min="6" max="6" width="18.25" style="2" customWidth="1"/>
    <col min="7" max="7" width="1" style="2" customWidth="1"/>
    <col min="8" max="8" width="20.125" style="2" bestFit="1" customWidth="1"/>
    <col min="9" max="9" width="1" style="2" customWidth="1"/>
    <col min="10" max="10" width="17.625" style="2" customWidth="1"/>
    <col min="11" max="11" width="1" style="2" customWidth="1"/>
    <col min="12" max="12" width="9.125" style="2" customWidth="1"/>
    <col min="13" max="16384" width="9.125" style="2"/>
  </cols>
  <sheetData>
    <row r="2" spans="2:26" ht="31.5" customHeight="1" x14ac:dyDescent="0.55000000000000004">
      <c r="B2" s="170" t="s">
        <v>74</v>
      </c>
      <c r="C2" s="170"/>
      <c r="D2" s="170"/>
      <c r="E2" s="170"/>
      <c r="F2" s="170"/>
      <c r="G2" s="170"/>
      <c r="H2" s="170"/>
      <c r="I2" s="170"/>
      <c r="J2" s="170"/>
    </row>
    <row r="3" spans="2:26" ht="31.5" customHeight="1" x14ac:dyDescent="0.55000000000000004">
      <c r="B3" s="170" t="s">
        <v>36</v>
      </c>
      <c r="C3" s="170"/>
      <c r="D3" s="170"/>
      <c r="E3" s="170"/>
      <c r="F3" s="170"/>
      <c r="G3" s="170"/>
      <c r="H3" s="170"/>
      <c r="I3" s="170"/>
      <c r="J3" s="170"/>
    </row>
    <row r="4" spans="2:26" ht="31.5" customHeight="1" x14ac:dyDescent="0.55000000000000004">
      <c r="B4" s="170" t="s">
        <v>205</v>
      </c>
      <c r="C4" s="170"/>
      <c r="D4" s="170"/>
      <c r="E4" s="170"/>
      <c r="F4" s="170"/>
      <c r="G4" s="170"/>
      <c r="H4" s="170"/>
      <c r="I4" s="170"/>
      <c r="J4" s="170"/>
    </row>
    <row r="5" spans="2:26" ht="73.5" customHeight="1" x14ac:dyDescent="0.55000000000000004"/>
    <row r="6" spans="2:26" ht="30" x14ac:dyDescent="0.55000000000000004">
      <c r="B6" s="11" t="s">
        <v>230</v>
      </c>
      <c r="D6" s="152"/>
      <c r="E6" s="152"/>
      <c r="F6" s="152"/>
      <c r="G6" s="152"/>
      <c r="H6" s="152"/>
      <c r="I6" s="152"/>
      <c r="J6" s="152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18" customHeight="1" x14ac:dyDescent="0.55000000000000004">
      <c r="B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66.75" customHeight="1" x14ac:dyDescent="0.55000000000000004">
      <c r="B8" s="174" t="s">
        <v>59</v>
      </c>
      <c r="C8" s="174" t="s">
        <v>59</v>
      </c>
      <c r="D8" s="174" t="s">
        <v>38</v>
      </c>
      <c r="E8" s="174" t="s">
        <v>38</v>
      </c>
      <c r="F8" s="174" t="s">
        <v>38</v>
      </c>
      <c r="H8" s="174" t="s">
        <v>39</v>
      </c>
      <c r="I8" s="174" t="s">
        <v>39</v>
      </c>
      <c r="J8" s="174" t="s">
        <v>39</v>
      </c>
    </row>
    <row r="9" spans="2:26" s="28" customFormat="1" ht="50.25" customHeight="1" x14ac:dyDescent="0.6">
      <c r="B9" s="223" t="s">
        <v>60</v>
      </c>
      <c r="D9" s="223" t="s">
        <v>61</v>
      </c>
      <c r="F9" s="223" t="s">
        <v>62</v>
      </c>
      <c r="H9" s="223" t="s">
        <v>61</v>
      </c>
      <c r="J9" s="223" t="s">
        <v>62</v>
      </c>
    </row>
    <row r="10" spans="2:26" s="4" customFormat="1" ht="27.75" customHeight="1" x14ac:dyDescent="0.55000000000000004">
      <c r="B10" s="5" t="s">
        <v>187</v>
      </c>
      <c r="D10" s="62">
        <v>473036791</v>
      </c>
      <c r="F10" s="5"/>
      <c r="G10" s="5"/>
      <c r="H10" s="62">
        <v>1833903328</v>
      </c>
      <c r="I10" s="5">
        <v>0</v>
      </c>
      <c r="J10" s="88"/>
    </row>
    <row r="11" spans="2:26" s="4" customFormat="1" ht="27.75" customHeight="1" x14ac:dyDescent="0.55000000000000004">
      <c r="B11" s="5" t="s">
        <v>188</v>
      </c>
      <c r="D11" s="166">
        <v>458636293</v>
      </c>
      <c r="E11" s="5"/>
      <c r="F11" s="5"/>
      <c r="G11" s="5"/>
      <c r="H11" s="166">
        <v>1831216521</v>
      </c>
      <c r="I11" s="5">
        <v>0</v>
      </c>
      <c r="J11" s="30"/>
    </row>
    <row r="12" spans="2:26" s="4" customFormat="1" ht="27.75" customHeight="1" x14ac:dyDescent="0.55000000000000004">
      <c r="B12" s="5" t="s">
        <v>189</v>
      </c>
      <c r="D12" s="63">
        <v>443348468</v>
      </c>
      <c r="E12" s="5"/>
      <c r="F12" s="5"/>
      <c r="G12" s="5"/>
      <c r="H12" s="63">
        <v>1771079649</v>
      </c>
      <c r="I12" s="5">
        <v>0</v>
      </c>
      <c r="J12" s="30"/>
    </row>
    <row r="13" spans="2:26" s="4" customFormat="1" ht="27.75" customHeight="1" x14ac:dyDescent="0.55000000000000004">
      <c r="B13" s="5" t="s">
        <v>190</v>
      </c>
      <c r="D13" s="63">
        <v>8363707</v>
      </c>
      <c r="E13" s="5"/>
      <c r="F13" s="5"/>
      <c r="G13" s="5"/>
      <c r="H13" s="63">
        <v>8596039</v>
      </c>
      <c r="I13" s="5">
        <v>0</v>
      </c>
      <c r="J13" s="30"/>
    </row>
    <row r="14" spans="2:26" s="4" customFormat="1" ht="27.75" customHeight="1" x14ac:dyDescent="0.55000000000000004">
      <c r="B14" s="5" t="s">
        <v>191</v>
      </c>
      <c r="D14" s="63">
        <v>41047</v>
      </c>
      <c r="E14" s="5"/>
      <c r="F14" s="5"/>
      <c r="G14" s="5"/>
      <c r="H14" s="63">
        <v>133127</v>
      </c>
      <c r="I14" s="5">
        <v>0</v>
      </c>
      <c r="J14" s="30"/>
    </row>
    <row r="15" spans="2:26" s="4" customFormat="1" ht="27.75" customHeight="1" x14ac:dyDescent="0.55000000000000004">
      <c r="B15" s="5" t="s">
        <v>192</v>
      </c>
      <c r="D15" s="63">
        <v>6155</v>
      </c>
      <c r="E15" s="5"/>
      <c r="F15" s="5"/>
      <c r="G15" s="5"/>
      <c r="H15" s="63">
        <v>24902</v>
      </c>
      <c r="I15" s="5">
        <v>0</v>
      </c>
      <c r="J15" s="30"/>
    </row>
    <row r="16" spans="2:26" s="4" customFormat="1" ht="27.75" customHeight="1" x14ac:dyDescent="0.55000000000000004">
      <c r="B16" s="5" t="s">
        <v>193</v>
      </c>
      <c r="D16" s="63">
        <v>2278</v>
      </c>
      <c r="E16" s="5"/>
      <c r="F16" s="5"/>
      <c r="G16" s="5"/>
      <c r="H16" s="63">
        <v>9067</v>
      </c>
      <c r="I16" s="5"/>
      <c r="J16" s="30"/>
    </row>
    <row r="17" spans="1:10" ht="21.75" customHeight="1" thickBot="1" x14ac:dyDescent="0.6">
      <c r="B17" s="222" t="s">
        <v>64</v>
      </c>
      <c r="C17" s="222"/>
      <c r="D17" s="65">
        <f>SUM(D10:D16)</f>
        <v>1383434739</v>
      </c>
      <c r="E17" s="66"/>
      <c r="F17" s="67"/>
      <c r="G17" s="66"/>
      <c r="H17" s="65">
        <f>SUM(H10:H16)</f>
        <v>5444962633</v>
      </c>
      <c r="I17" s="66"/>
      <c r="J17" s="90"/>
    </row>
    <row r="18" spans="1:10" ht="21.75" customHeight="1" thickTop="1" x14ac:dyDescent="0.55000000000000004">
      <c r="D18" s="2" t="s">
        <v>146</v>
      </c>
      <c r="J18" s="87"/>
    </row>
    <row r="19" spans="1:10" ht="21" customHeight="1" x14ac:dyDescent="0.55000000000000004">
      <c r="A19" s="169">
        <v>13</v>
      </c>
      <c r="B19" s="169"/>
      <c r="C19" s="169"/>
      <c r="D19" s="169"/>
      <c r="E19" s="169"/>
      <c r="F19" s="169"/>
      <c r="G19" s="169"/>
      <c r="H19" s="169"/>
      <c r="I19" s="169"/>
      <c r="J19" s="169"/>
    </row>
    <row r="20" spans="1:10" ht="21.75" customHeight="1" x14ac:dyDescent="0.55000000000000004">
      <c r="J20" s="87"/>
    </row>
  </sheetData>
  <sortState ref="B10:H16">
    <sortCondition descending="1" ref="H10:H16"/>
  </sortState>
  <mergeCells count="13">
    <mergeCell ref="A19:J19"/>
    <mergeCell ref="B2:J2"/>
    <mergeCell ref="B3:J3"/>
    <mergeCell ref="B4:J4"/>
    <mergeCell ref="B17:C17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7"/>
  <sheetViews>
    <sheetView rightToLeft="1" view="pageBreakPreview" topLeftCell="A4" zoomScale="90" zoomScaleNormal="70" zoomScaleSheetLayoutView="90" workbookViewId="0">
      <selection activeCell="J14" sqref="J14"/>
    </sheetView>
  </sheetViews>
  <sheetFormatPr defaultColWidth="9.125" defaultRowHeight="21" x14ac:dyDescent="0.55000000000000004"/>
  <cols>
    <col min="1" max="1" width="3" style="2" customWidth="1"/>
    <col min="2" max="2" width="47.875" style="2" customWidth="1"/>
    <col min="3" max="3" width="1" style="2" customWidth="1"/>
    <col min="4" max="4" width="11.375" style="2" bestFit="1" customWidth="1"/>
    <col min="5" max="5" width="1" style="2" customWidth="1"/>
    <col min="6" max="6" width="17" style="2" customWidth="1"/>
    <col min="7" max="7" width="1" style="2" customWidth="1"/>
    <col min="8" max="8" width="9.125" style="2" customWidth="1"/>
    <col min="9" max="16384" width="9.125" style="2"/>
  </cols>
  <sheetData>
    <row r="2" spans="2:16" ht="30" x14ac:dyDescent="0.55000000000000004">
      <c r="B2" s="170" t="s">
        <v>74</v>
      </c>
      <c r="C2" s="170"/>
      <c r="D2" s="170"/>
      <c r="E2" s="170"/>
      <c r="F2" s="170"/>
    </row>
    <row r="3" spans="2:16" ht="30" x14ac:dyDescent="0.55000000000000004">
      <c r="B3" s="170" t="s">
        <v>36</v>
      </c>
      <c r="C3" s="170"/>
      <c r="D3" s="170"/>
      <c r="E3" s="170"/>
      <c r="F3" s="170"/>
    </row>
    <row r="4" spans="2:16" ht="30" x14ac:dyDescent="0.55000000000000004">
      <c r="B4" s="170" t="s">
        <v>205</v>
      </c>
      <c r="C4" s="170"/>
      <c r="D4" s="170"/>
      <c r="E4" s="170"/>
      <c r="F4" s="170"/>
    </row>
    <row r="5" spans="2:16" ht="125.25" customHeight="1" x14ac:dyDescent="0.55000000000000004"/>
    <row r="6" spans="2:16" s="18" customFormat="1" ht="24" x14ac:dyDescent="0.6">
      <c r="B6" s="44" t="s">
        <v>231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2:16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2:16" ht="30" x14ac:dyDescent="0.55000000000000004">
      <c r="B8" s="207" t="s">
        <v>63</v>
      </c>
      <c r="D8" s="170" t="s">
        <v>38</v>
      </c>
      <c r="F8" s="170" t="s">
        <v>206</v>
      </c>
    </row>
    <row r="9" spans="2:16" ht="30" x14ac:dyDescent="0.55000000000000004">
      <c r="B9" s="225" t="s">
        <v>63</v>
      </c>
      <c r="D9" s="226" t="s">
        <v>33</v>
      </c>
      <c r="F9" s="226" t="s">
        <v>33</v>
      </c>
    </row>
    <row r="10" spans="2:16" x14ac:dyDescent="0.55000000000000004">
      <c r="B10" s="2" t="s">
        <v>75</v>
      </c>
      <c r="D10" s="68">
        <v>0</v>
      </c>
      <c r="E10" s="66"/>
      <c r="F10" s="68">
        <v>4281949</v>
      </c>
    </row>
    <row r="11" spans="2:16" x14ac:dyDescent="0.55000000000000004">
      <c r="B11" s="2" t="s">
        <v>63</v>
      </c>
      <c r="D11" s="68">
        <v>3974584</v>
      </c>
      <c r="E11" s="66"/>
      <c r="F11" s="68">
        <v>3974584</v>
      </c>
    </row>
    <row r="12" spans="2:16" x14ac:dyDescent="0.55000000000000004">
      <c r="B12" s="2" t="s">
        <v>77</v>
      </c>
      <c r="D12" s="68">
        <v>-1</v>
      </c>
      <c r="E12" s="66"/>
      <c r="F12" s="68">
        <v>57</v>
      </c>
    </row>
    <row r="13" spans="2:16" ht="21.75" thickBot="1" x14ac:dyDescent="0.6">
      <c r="B13" s="22" t="s">
        <v>64</v>
      </c>
      <c r="D13" s="65">
        <f>SUM(D10:D12)</f>
        <v>3974583</v>
      </c>
      <c r="E13" s="66"/>
      <c r="F13" s="65">
        <f>SUM(F10:F12)</f>
        <v>8256590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24">
        <v>14</v>
      </c>
      <c r="B17" s="224"/>
      <c r="C17" s="224"/>
      <c r="D17" s="224"/>
      <c r="E17" s="224"/>
      <c r="F17" s="224"/>
    </row>
  </sheetData>
  <sortState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28"/>
  <sheetViews>
    <sheetView rightToLeft="1" view="pageBreakPreview" zoomScale="85" zoomScaleNormal="110" zoomScaleSheetLayoutView="85" workbookViewId="0">
      <selection activeCell="J13" sqref="J13"/>
    </sheetView>
  </sheetViews>
  <sheetFormatPr defaultColWidth="9.125" defaultRowHeight="21" x14ac:dyDescent="0.55000000000000004"/>
  <cols>
    <col min="1" max="1" width="4.75" style="2" customWidth="1"/>
    <col min="2" max="2" width="34.875" style="2" customWidth="1"/>
    <col min="3" max="3" width="1" style="2" customWidth="1"/>
    <col min="4" max="4" width="15.875" style="2" customWidth="1"/>
    <col min="5" max="5" width="1" style="2" customWidth="1"/>
    <col min="6" max="6" width="22.75" style="2" customWidth="1"/>
    <col min="7" max="7" width="1" style="2" customWidth="1"/>
    <col min="8" max="8" width="14.75" style="2" customWidth="1"/>
    <col min="9" max="9" width="1" style="2" customWidth="1"/>
    <col min="10" max="10" width="17.75" style="2" bestFit="1" customWidth="1"/>
    <col min="11" max="11" width="1" style="2" customWidth="1"/>
    <col min="12" max="12" width="17" style="2" customWidth="1"/>
    <col min="13" max="13" width="1" style="2" customWidth="1"/>
    <col min="14" max="14" width="17.75" style="2" bestFit="1" customWidth="1"/>
    <col min="15" max="15" width="1" style="2" customWidth="1"/>
    <col min="16" max="16" width="17.875" style="2" customWidth="1"/>
    <col min="17" max="17" width="1" style="2" customWidth="1"/>
    <col min="18" max="18" width="13.25" style="2" bestFit="1" customWidth="1"/>
    <col min="19" max="19" width="1" style="2" customWidth="1"/>
    <col min="20" max="20" width="20" style="2" customWidth="1"/>
    <col min="21" max="21" width="1" style="2" customWidth="1"/>
    <col min="22" max="22" width="9.125" style="2" customWidth="1"/>
    <col min="23" max="16384" width="9.125" style="2"/>
  </cols>
  <sheetData>
    <row r="2" spans="2:28" ht="30" x14ac:dyDescent="0.55000000000000004">
      <c r="B2" s="170" t="s">
        <v>74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3" spans="2:28" ht="30" x14ac:dyDescent="0.55000000000000004">
      <c r="B3" s="170" t="s">
        <v>36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</row>
    <row r="4" spans="2:28" ht="30" x14ac:dyDescent="0.55000000000000004">
      <c r="B4" s="170" t="s">
        <v>205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</row>
    <row r="5" spans="2:28" ht="67.5" customHeight="1" x14ac:dyDescent="0.55000000000000004"/>
    <row r="6" spans="2:28" ht="30" x14ac:dyDescent="0.55000000000000004">
      <c r="B6" s="197" t="s">
        <v>232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8" customFormat="1" ht="24" x14ac:dyDescent="0.6">
      <c r="B7" s="227" t="s">
        <v>1</v>
      </c>
      <c r="D7" s="223" t="s">
        <v>44</v>
      </c>
      <c r="E7" s="223" t="s">
        <v>44</v>
      </c>
      <c r="F7" s="223" t="s">
        <v>44</v>
      </c>
      <c r="G7" s="223" t="s">
        <v>44</v>
      </c>
      <c r="H7" s="223" t="s">
        <v>44</v>
      </c>
      <c r="J7" s="223" t="s">
        <v>38</v>
      </c>
      <c r="K7" s="223" t="s">
        <v>38</v>
      </c>
      <c r="L7" s="223" t="s">
        <v>38</v>
      </c>
      <c r="M7" s="223" t="s">
        <v>38</v>
      </c>
      <c r="N7" s="223" t="s">
        <v>38</v>
      </c>
      <c r="P7" s="223" t="s">
        <v>39</v>
      </c>
      <c r="Q7" s="223" t="s">
        <v>39</v>
      </c>
      <c r="R7" s="223" t="s">
        <v>39</v>
      </c>
      <c r="S7" s="223" t="s">
        <v>39</v>
      </c>
      <c r="T7" s="223" t="s">
        <v>39</v>
      </c>
    </row>
    <row r="8" spans="2:28" s="28" customFormat="1" ht="63.75" customHeight="1" x14ac:dyDescent="0.6">
      <c r="B8" s="227" t="s">
        <v>1</v>
      </c>
      <c r="D8" s="110" t="s">
        <v>126</v>
      </c>
      <c r="E8" s="43"/>
      <c r="F8" s="228" t="s">
        <v>45</v>
      </c>
      <c r="G8" s="43"/>
      <c r="H8" s="228" t="s">
        <v>46</v>
      </c>
      <c r="J8" s="228" t="s">
        <v>47</v>
      </c>
      <c r="K8" s="43"/>
      <c r="L8" s="228" t="s">
        <v>42</v>
      </c>
      <c r="M8" s="43"/>
      <c r="N8" s="228" t="s">
        <v>48</v>
      </c>
      <c r="P8" s="228" t="s">
        <v>47</v>
      </c>
      <c r="Q8" s="43"/>
      <c r="R8" s="228" t="s">
        <v>42</v>
      </c>
      <c r="S8" s="43"/>
      <c r="T8" s="228" t="s">
        <v>48</v>
      </c>
    </row>
    <row r="9" spans="2:28" s="28" customFormat="1" ht="24" customHeight="1" x14ac:dyDescent="0.6">
      <c r="B9" s="2" t="s">
        <v>171</v>
      </c>
      <c r="C9" s="2"/>
      <c r="D9" s="68" t="s">
        <v>196</v>
      </c>
      <c r="E9" s="68"/>
      <c r="F9" s="68">
        <v>13382</v>
      </c>
      <c r="G9" s="68"/>
      <c r="H9" s="68">
        <v>2320</v>
      </c>
      <c r="I9" s="68"/>
      <c r="J9" s="68">
        <v>0</v>
      </c>
      <c r="K9" s="68"/>
      <c r="L9" s="68">
        <v>0</v>
      </c>
      <c r="M9" s="68"/>
      <c r="N9" s="68">
        <v>0</v>
      </c>
      <c r="O9" s="68"/>
      <c r="P9" s="68">
        <v>31046240</v>
      </c>
      <c r="Q9" s="68"/>
      <c r="R9" s="68">
        <v>0</v>
      </c>
      <c r="S9" s="68"/>
      <c r="T9" s="68">
        <v>31046240</v>
      </c>
    </row>
    <row r="10" spans="2:28" s="28" customFormat="1" ht="27.75" customHeight="1" x14ac:dyDescent="0.6">
      <c r="B10" s="2" t="s">
        <v>168</v>
      </c>
      <c r="C10" s="2"/>
      <c r="D10" s="68" t="s">
        <v>233</v>
      </c>
      <c r="E10" s="68"/>
      <c r="F10" s="68">
        <v>1</v>
      </c>
      <c r="G10" s="68"/>
      <c r="H10" s="68">
        <v>28</v>
      </c>
      <c r="I10" s="68"/>
      <c r="J10" s="68">
        <v>28</v>
      </c>
      <c r="K10" s="68"/>
      <c r="L10" s="68">
        <v>4</v>
      </c>
      <c r="M10" s="68"/>
      <c r="N10" s="68">
        <v>24</v>
      </c>
      <c r="O10" s="68"/>
      <c r="P10" s="68">
        <v>28</v>
      </c>
      <c r="Q10" s="68"/>
      <c r="R10" s="68">
        <v>4</v>
      </c>
      <c r="S10" s="68"/>
      <c r="T10" s="68">
        <v>24</v>
      </c>
    </row>
    <row r="11" spans="2:28" ht="21.75" thickBot="1" x14ac:dyDescent="0.6">
      <c r="B11" s="67" t="s">
        <v>64</v>
      </c>
      <c r="C11" s="91"/>
      <c r="D11" s="91"/>
      <c r="E11" s="91"/>
      <c r="F11" s="65">
        <f>SUM(F9:F10)</f>
        <v>13383</v>
      </c>
      <c r="G11" s="65">
        <f t="shared" ref="G11:S11" si="0">SUM(G10)</f>
        <v>0</v>
      </c>
      <c r="H11" s="65">
        <f>SUM(H9:H10)</f>
        <v>2348</v>
      </c>
      <c r="I11" s="65">
        <f t="shared" si="0"/>
        <v>0</v>
      </c>
      <c r="J11" s="65">
        <f>SUM(J9:J10)</f>
        <v>28</v>
      </c>
      <c r="K11" s="65">
        <f t="shared" si="0"/>
        <v>0</v>
      </c>
      <c r="L11" s="65">
        <f>SUM(L9:L10)</f>
        <v>4</v>
      </c>
      <c r="M11" s="65">
        <f t="shared" si="0"/>
        <v>0</v>
      </c>
      <c r="N11" s="65">
        <f>SUM(N9:N10)</f>
        <v>24</v>
      </c>
      <c r="O11" s="65">
        <f t="shared" si="0"/>
        <v>0</v>
      </c>
      <c r="P11" s="65">
        <f>SUM(P9:P10)</f>
        <v>31046268</v>
      </c>
      <c r="Q11" s="65">
        <f t="shared" si="0"/>
        <v>0</v>
      </c>
      <c r="R11" s="65">
        <f>SUM(R9:R10)</f>
        <v>4</v>
      </c>
      <c r="S11" s="65">
        <f t="shared" si="0"/>
        <v>0</v>
      </c>
      <c r="T11" s="65">
        <f>SUM(T9:T10)</f>
        <v>31046264</v>
      </c>
    </row>
    <row r="12" spans="2:28" ht="21.75" thickTop="1" x14ac:dyDescent="0.55000000000000004">
      <c r="L12"/>
    </row>
    <row r="13" spans="2:28" ht="30" x14ac:dyDescent="0.55000000000000004">
      <c r="B13" s="66"/>
      <c r="C13" s="66"/>
      <c r="D13" s="66"/>
      <c r="E13" s="66"/>
      <c r="F13" s="66"/>
      <c r="G13" s="66"/>
      <c r="H13" s="66"/>
      <c r="I13" s="66"/>
      <c r="J13" s="72">
        <v>15</v>
      </c>
      <c r="K13" s="66"/>
      <c r="L13" s="118"/>
      <c r="M13" s="66"/>
      <c r="N13" s="66"/>
      <c r="O13" s="66"/>
      <c r="P13" s="66"/>
      <c r="Q13" s="66"/>
      <c r="R13" s="66"/>
      <c r="S13" s="66"/>
      <c r="T13" s="66"/>
    </row>
    <row r="14" spans="2:28" x14ac:dyDescent="0.55000000000000004">
      <c r="L14"/>
    </row>
    <row r="16" spans="2:28" x14ac:dyDescent="0.55000000000000004">
      <c r="L16"/>
    </row>
    <row r="17" spans="12:12" x14ac:dyDescent="0.55000000000000004">
      <c r="L17"/>
    </row>
    <row r="18" spans="12:12" x14ac:dyDescent="0.55000000000000004">
      <c r="L18"/>
    </row>
    <row r="19" spans="12:12" x14ac:dyDescent="0.55000000000000004">
      <c r="L19"/>
    </row>
    <row r="20" spans="12:12" x14ac:dyDescent="0.55000000000000004">
      <c r="L20"/>
    </row>
    <row r="21" spans="12:12" x14ac:dyDescent="0.55000000000000004">
      <c r="L21"/>
    </row>
    <row r="22" spans="12:12" x14ac:dyDescent="0.55000000000000004">
      <c r="L22"/>
    </row>
    <row r="23" spans="12:12" x14ac:dyDescent="0.55000000000000004">
      <c r="L23"/>
    </row>
    <row r="24" spans="12:12" x14ac:dyDescent="0.55000000000000004">
      <c r="L24"/>
    </row>
    <row r="25" spans="12:12" x14ac:dyDescent="0.55000000000000004">
      <c r="L25"/>
    </row>
    <row r="26" spans="12:12" x14ac:dyDescent="0.55000000000000004">
      <c r="L26"/>
    </row>
    <row r="27" spans="12:12" x14ac:dyDescent="0.55000000000000004">
      <c r="L27"/>
    </row>
    <row r="28" spans="12:12" x14ac:dyDescent="0.55000000000000004">
      <c r="L28" s="85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rightToLeft="1" view="pageBreakPreview" zoomScale="110" zoomScaleNormal="100" zoomScaleSheetLayoutView="110" workbookViewId="0">
      <selection activeCell="A12" sqref="A12:K12"/>
    </sheetView>
  </sheetViews>
  <sheetFormatPr defaultRowHeight="15" x14ac:dyDescent="0.25"/>
  <cols>
    <col min="2" max="2" width="1.125" customWidth="1"/>
    <col min="4" max="4" width="1.125" customWidth="1"/>
    <col min="5" max="5" width="14.25" customWidth="1"/>
    <col min="6" max="6" width="1.125" customWidth="1"/>
    <col min="8" max="8" width="1.125" customWidth="1"/>
    <col min="9" max="9" width="14.125" customWidth="1"/>
    <col min="10" max="10" width="1.125" customWidth="1"/>
    <col min="11" max="11" width="19.125" customWidth="1"/>
  </cols>
  <sheetData>
    <row r="1" spans="1:11" ht="25.5" x14ac:dyDescent="0.25">
      <c r="A1" s="187" t="s">
        <v>74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25.5" x14ac:dyDescent="0.25">
      <c r="A2" s="187" t="s">
        <v>36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11" ht="25.5" x14ac:dyDescent="0.25">
      <c r="A3" s="187" t="s">
        <v>205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1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1" ht="24" x14ac:dyDescent="0.25">
      <c r="A5" s="229" t="s">
        <v>103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</row>
    <row r="6" spans="1:11" ht="21" x14ac:dyDescent="0.25">
      <c r="A6" s="111"/>
      <c r="B6" s="111"/>
      <c r="C6" s="111"/>
      <c r="D6" s="111"/>
      <c r="E6" s="111"/>
      <c r="F6" s="111"/>
      <c r="G6" s="111"/>
      <c r="H6" s="111"/>
      <c r="I6" s="113" t="s">
        <v>38</v>
      </c>
      <c r="J6" s="111"/>
      <c r="K6" s="113" t="s">
        <v>102</v>
      </c>
    </row>
    <row r="7" spans="1:11" ht="114" customHeight="1" x14ac:dyDescent="0.25">
      <c r="A7" s="113" t="s">
        <v>127</v>
      </c>
      <c r="B7" s="111"/>
      <c r="C7" s="120" t="s">
        <v>128</v>
      </c>
      <c r="D7" s="111"/>
      <c r="E7" s="120" t="s">
        <v>129</v>
      </c>
      <c r="F7" s="111"/>
      <c r="G7" s="120" t="s">
        <v>130</v>
      </c>
      <c r="H7" s="111"/>
      <c r="I7" s="119" t="s">
        <v>131</v>
      </c>
      <c r="J7" s="111"/>
      <c r="K7" s="119" t="s">
        <v>131</v>
      </c>
    </row>
    <row r="8" spans="1:11" x14ac:dyDescent="0.25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</row>
    <row r="9" spans="1:11" ht="15.75" thickBot="1" x14ac:dyDescent="0.3">
      <c r="A9" s="133" t="s">
        <v>58</v>
      </c>
      <c r="B9" s="111"/>
      <c r="C9" s="132"/>
      <c r="D9" s="111"/>
      <c r="E9" s="132"/>
      <c r="F9" s="111"/>
      <c r="G9" s="132"/>
      <c r="H9" s="111"/>
      <c r="I9" s="132"/>
      <c r="J9" s="111"/>
      <c r="K9" s="132"/>
    </row>
    <row r="10" spans="1:11" ht="15.75" thickTop="1" x14ac:dyDescent="0.25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11" x14ac:dyDescent="0.25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29.25" customHeight="1" x14ac:dyDescent="0.25">
      <c r="A12" s="195">
        <v>16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</row>
    <row r="13" spans="1:11" x14ac:dyDescent="0.25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x14ac:dyDescent="0.25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 x14ac:dyDescent="0.25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11" x14ac:dyDescent="0.25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</row>
    <row r="17" spans="1:11" x14ac:dyDescent="0.25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</row>
    <row r="18" spans="1:11" x14ac:dyDescent="0.25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</sheetData>
  <mergeCells count="5">
    <mergeCell ref="A1:K1"/>
    <mergeCell ref="A2:K2"/>
    <mergeCell ref="A3:K3"/>
    <mergeCell ref="A5:K5"/>
    <mergeCell ref="A12:K12"/>
  </mergeCells>
  <pageMargins left="0.7" right="0.7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rightToLeft="1" workbookViewId="0">
      <selection activeCell="A10" sqref="A10"/>
    </sheetView>
  </sheetViews>
  <sheetFormatPr defaultRowHeight="15" x14ac:dyDescent="0.25"/>
  <cols>
    <col min="1" max="1" width="28" bestFit="1" customWidth="1"/>
    <col min="2" max="2" width="1.375" customWidth="1"/>
    <col min="3" max="3" width="17.625" customWidth="1"/>
    <col min="4" max="4" width="1.375" customWidth="1"/>
    <col min="5" max="5" width="11" bestFit="1" customWidth="1"/>
    <col min="6" max="6" width="1.375" customWidth="1"/>
    <col min="7" max="7" width="8.375" bestFit="1" customWidth="1"/>
    <col min="8" max="8" width="1.375" customWidth="1"/>
    <col min="9" max="9" width="12" bestFit="1" customWidth="1"/>
    <col min="10" max="10" width="1.375" customWidth="1"/>
    <col min="11" max="11" width="6.25" bestFit="1" customWidth="1"/>
    <col min="12" max="12" width="1.375" customWidth="1"/>
    <col min="13" max="13" width="12" bestFit="1" customWidth="1"/>
    <col min="14" max="14" width="1.375" customWidth="1"/>
    <col min="15" max="15" width="13.875" bestFit="1" customWidth="1"/>
    <col min="16" max="16" width="1.375" customWidth="1"/>
    <col min="17" max="17" width="6.25" bestFit="1" customWidth="1"/>
    <col min="18" max="18" width="1.375" customWidth="1"/>
    <col min="19" max="19" width="13.875" bestFit="1" customWidth="1"/>
  </cols>
  <sheetData>
    <row r="1" spans="1:19" ht="25.5" x14ac:dyDescent="0.25">
      <c r="A1" s="187" t="s">
        <v>74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pans="1:19" ht="25.5" x14ac:dyDescent="0.25">
      <c r="A2" s="187" t="s">
        <v>36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</row>
    <row r="3" spans="1:19" ht="25.5" x14ac:dyDescent="0.25">
      <c r="A3" s="187" t="s">
        <v>205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</row>
    <row r="4" spans="1:19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</row>
    <row r="5" spans="1:19" ht="24" x14ac:dyDescent="0.25">
      <c r="A5" s="229" t="s">
        <v>234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</row>
    <row r="6" spans="1:19" ht="21" x14ac:dyDescent="0.25">
      <c r="A6" s="189" t="s">
        <v>132</v>
      </c>
      <c r="B6" s="111"/>
      <c r="C6" s="111"/>
      <c r="D6" s="111"/>
      <c r="E6" s="111"/>
      <c r="F6" s="111"/>
      <c r="G6" s="111"/>
      <c r="H6" s="111"/>
      <c r="I6" s="189" t="s">
        <v>38</v>
      </c>
      <c r="J6" s="189"/>
      <c r="K6" s="189"/>
      <c r="L6" s="189"/>
      <c r="M6" s="189"/>
      <c r="N6" s="111"/>
      <c r="O6" s="189" t="s">
        <v>102</v>
      </c>
      <c r="P6" s="189"/>
      <c r="Q6" s="189"/>
      <c r="R6" s="189"/>
      <c r="S6" s="189"/>
    </row>
    <row r="7" spans="1:19" ht="63" x14ac:dyDescent="0.25">
      <c r="A7" s="189"/>
      <c r="B7" s="111"/>
      <c r="C7" s="120" t="s">
        <v>133</v>
      </c>
      <c r="D7" s="111"/>
      <c r="E7" s="120" t="s">
        <v>69</v>
      </c>
      <c r="F7" s="111"/>
      <c r="G7" s="120" t="s">
        <v>134</v>
      </c>
      <c r="H7" s="111"/>
      <c r="I7" s="119" t="s">
        <v>41</v>
      </c>
      <c r="J7" s="112"/>
      <c r="K7" s="119" t="s">
        <v>42</v>
      </c>
      <c r="L7" s="112"/>
      <c r="M7" s="119" t="s">
        <v>43</v>
      </c>
      <c r="N7" s="111"/>
      <c r="O7" s="119" t="s">
        <v>41</v>
      </c>
      <c r="P7" s="112"/>
      <c r="Q7" s="119" t="s">
        <v>42</v>
      </c>
      <c r="R7" s="112"/>
      <c r="S7" s="119" t="s">
        <v>43</v>
      </c>
    </row>
    <row r="8" spans="1:19" ht="21.75" thickBot="1" x14ac:dyDescent="0.3">
      <c r="A8" s="116" t="s">
        <v>58</v>
      </c>
      <c r="B8" s="111"/>
      <c r="C8" s="115"/>
      <c r="D8" s="111"/>
      <c r="E8" s="136"/>
      <c r="F8" s="111"/>
      <c r="G8" s="115"/>
      <c r="H8" s="111"/>
      <c r="I8" s="115">
        <v>0</v>
      </c>
      <c r="J8" s="111"/>
      <c r="K8" s="115">
        <v>0</v>
      </c>
      <c r="L8" s="111"/>
      <c r="M8" s="115">
        <v>0</v>
      </c>
      <c r="N8" s="111"/>
      <c r="O8" s="115">
        <v>0</v>
      </c>
      <c r="P8" s="111"/>
      <c r="Q8" s="115">
        <v>0</v>
      </c>
      <c r="R8" s="111"/>
      <c r="S8" s="115">
        <v>0</v>
      </c>
    </row>
    <row r="9" spans="1:19" ht="15.75" thickTop="1" x14ac:dyDescent="0.25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</row>
    <row r="10" spans="1:19" x14ac:dyDescent="0.25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</row>
    <row r="11" spans="1:19" x14ac:dyDescent="0.25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</row>
    <row r="12" spans="1:19" x14ac:dyDescent="0.25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spans="1:19" x14ac:dyDescent="0.25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</row>
    <row r="14" spans="1:19" ht="30" x14ac:dyDescent="0.25">
      <c r="A14" s="169">
        <v>17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</row>
    <row r="15" spans="1:19" x14ac:dyDescent="0.25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</row>
    <row r="16" spans="1:19" x14ac:dyDescent="0.25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</row>
  </sheetData>
  <mergeCells count="8">
    <mergeCell ref="A14:S14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2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20"/>
  <sheetViews>
    <sheetView rightToLeft="1" view="pageBreakPreview" zoomScale="70" zoomScaleNormal="70" zoomScaleSheetLayoutView="70" workbookViewId="0">
      <selection activeCell="L19" sqref="L19"/>
    </sheetView>
  </sheetViews>
  <sheetFormatPr defaultColWidth="9.125" defaultRowHeight="21.75" customHeight="1" x14ac:dyDescent="0.25"/>
  <cols>
    <col min="1" max="1" width="2.75" style="23" customWidth="1"/>
    <col min="2" max="2" width="38.875" style="23" customWidth="1"/>
    <col min="3" max="3" width="1" style="23" customWidth="1"/>
    <col min="4" max="4" width="16.375" style="23" bestFit="1" customWidth="1"/>
    <col min="5" max="5" width="3" style="23" bestFit="1" customWidth="1"/>
    <col min="6" max="6" width="13.125" style="23" bestFit="1" customWidth="1"/>
    <col min="7" max="7" width="3" style="23" bestFit="1" customWidth="1"/>
    <col min="8" max="8" width="16.375" style="23" bestFit="1" customWidth="1"/>
    <col min="9" max="9" width="3" style="23" bestFit="1" customWidth="1"/>
    <col min="10" max="10" width="17.875" style="23" bestFit="1" customWidth="1"/>
    <col min="11" max="11" width="3" style="23" bestFit="1" customWidth="1"/>
    <col min="12" max="12" width="13.25" style="23" customWidth="1"/>
    <col min="13" max="13" width="3" style="23" bestFit="1" customWidth="1"/>
    <col min="14" max="14" width="17.875" style="23" bestFit="1" customWidth="1"/>
    <col min="15" max="15" width="1" style="23" customWidth="1"/>
    <col min="16" max="16" width="9.125" style="23" customWidth="1"/>
    <col min="17" max="16384" width="9.125" style="23"/>
  </cols>
  <sheetData>
    <row r="2" spans="2:22" ht="27" customHeight="1" x14ac:dyDescent="0.25">
      <c r="B2" s="233" t="s">
        <v>74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</row>
    <row r="3" spans="2:22" ht="27" customHeight="1" x14ac:dyDescent="0.25">
      <c r="B3" s="233" t="s">
        <v>36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2:22" ht="27" customHeight="1" x14ac:dyDescent="0.25">
      <c r="B4" s="233" t="s">
        <v>205</v>
      </c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</row>
    <row r="5" spans="2:22" s="24" customFormat="1" ht="21.75" customHeight="1" x14ac:dyDescent="0.25"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22" s="2" customFormat="1" ht="30.75" customHeight="1" x14ac:dyDescent="0.55000000000000004">
      <c r="B6" s="231" t="s">
        <v>235</v>
      </c>
      <c r="C6" s="231"/>
      <c r="D6" s="231"/>
      <c r="E6" s="231"/>
      <c r="F6" s="231"/>
      <c r="G6" s="231"/>
      <c r="H6" s="231"/>
      <c r="I6" s="231"/>
      <c r="J6" s="231"/>
      <c r="K6" s="45"/>
      <c r="L6" s="45"/>
      <c r="M6" s="45"/>
      <c r="N6" s="45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6">
      <c r="B7" s="44"/>
      <c r="C7" s="18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0"/>
      <c r="P7" s="10"/>
      <c r="Q7" s="10"/>
      <c r="R7" s="10"/>
      <c r="S7" s="10"/>
      <c r="T7" s="10"/>
      <c r="U7" s="10"/>
      <c r="V7" s="10"/>
    </row>
    <row r="8" spans="2:22" s="24" customFormat="1" ht="21.75" customHeight="1" x14ac:dyDescent="0.25">
      <c r="B8" s="232" t="s">
        <v>37</v>
      </c>
      <c r="C8" s="232" t="s">
        <v>37</v>
      </c>
      <c r="D8" s="232" t="s">
        <v>38</v>
      </c>
      <c r="E8" s="232" t="s">
        <v>38</v>
      </c>
      <c r="F8" s="232" t="s">
        <v>38</v>
      </c>
      <c r="G8" s="232" t="s">
        <v>38</v>
      </c>
      <c r="H8" s="232" t="s">
        <v>38</v>
      </c>
      <c r="I8" s="74"/>
      <c r="J8" s="232" t="s">
        <v>39</v>
      </c>
      <c r="K8" s="232" t="s">
        <v>39</v>
      </c>
      <c r="L8" s="232" t="s">
        <v>39</v>
      </c>
      <c r="M8" s="232" t="s">
        <v>39</v>
      </c>
      <c r="N8" s="232" t="s">
        <v>39</v>
      </c>
    </row>
    <row r="9" spans="2:22" s="25" customFormat="1" ht="58.5" customHeight="1" x14ac:dyDescent="0.25">
      <c r="B9" s="235" t="s">
        <v>40</v>
      </c>
      <c r="C9" s="75"/>
      <c r="D9" s="235" t="s">
        <v>41</v>
      </c>
      <c r="E9" s="75"/>
      <c r="F9" s="235" t="s">
        <v>42</v>
      </c>
      <c r="G9" s="75"/>
      <c r="H9" s="235" t="s">
        <v>43</v>
      </c>
      <c r="I9" s="74"/>
      <c r="J9" s="235" t="s">
        <v>41</v>
      </c>
      <c r="K9" s="75"/>
      <c r="L9" s="235" t="s">
        <v>42</v>
      </c>
      <c r="M9" s="75"/>
      <c r="N9" s="235" t="s">
        <v>43</v>
      </c>
    </row>
    <row r="10" spans="2:22" s="24" customFormat="1" ht="23.25" customHeight="1" x14ac:dyDescent="0.25">
      <c r="B10" s="76" t="s">
        <v>187</v>
      </c>
      <c r="C10" s="74"/>
      <c r="D10" s="121">
        <v>473036791</v>
      </c>
      <c r="E10" s="78">
        <v>0</v>
      </c>
      <c r="F10" s="77">
        <v>35624</v>
      </c>
      <c r="G10" s="78">
        <v>0</v>
      </c>
      <c r="H10" s="77">
        <v>473001167</v>
      </c>
      <c r="I10" s="78">
        <v>0</v>
      </c>
      <c r="J10" s="77">
        <v>1833903328</v>
      </c>
      <c r="K10" s="78">
        <v>0</v>
      </c>
      <c r="L10" s="77">
        <v>961856</v>
      </c>
      <c r="M10" s="78">
        <v>0</v>
      </c>
      <c r="N10" s="77">
        <v>1832941472</v>
      </c>
    </row>
    <row r="11" spans="2:22" s="24" customFormat="1" ht="23.25" customHeight="1" x14ac:dyDescent="0.25">
      <c r="B11" s="76" t="s">
        <v>188</v>
      </c>
      <c r="C11" s="74"/>
      <c r="D11" s="121">
        <v>458636293</v>
      </c>
      <c r="E11" s="78">
        <v>0</v>
      </c>
      <c r="F11" s="77">
        <v>0</v>
      </c>
      <c r="G11" s="78">
        <v>0</v>
      </c>
      <c r="H11" s="77">
        <v>458636293</v>
      </c>
      <c r="I11" s="78">
        <v>0</v>
      </c>
      <c r="J11" s="77">
        <v>1831216521</v>
      </c>
      <c r="K11" s="78">
        <v>0</v>
      </c>
      <c r="L11" s="77">
        <v>2071199</v>
      </c>
      <c r="M11" s="78">
        <v>0</v>
      </c>
      <c r="N11" s="77">
        <v>1829145322</v>
      </c>
    </row>
    <row r="12" spans="2:22" s="24" customFormat="1" ht="23.25" customHeight="1" x14ac:dyDescent="0.25">
      <c r="B12" s="76" t="s">
        <v>189</v>
      </c>
      <c r="C12" s="74"/>
      <c r="D12" s="121">
        <v>443348468</v>
      </c>
      <c r="E12" s="78">
        <v>0</v>
      </c>
      <c r="F12" s="77">
        <v>0</v>
      </c>
      <c r="G12" s="78">
        <v>0</v>
      </c>
      <c r="H12" s="77">
        <v>443348468</v>
      </c>
      <c r="I12" s="78">
        <v>0</v>
      </c>
      <c r="J12" s="77">
        <v>1771079649</v>
      </c>
      <c r="K12" s="78">
        <v>0</v>
      </c>
      <c r="L12" s="77">
        <v>1562561</v>
      </c>
      <c r="M12" s="78">
        <v>0</v>
      </c>
      <c r="N12" s="77">
        <v>1769517088</v>
      </c>
    </row>
    <row r="13" spans="2:22" s="24" customFormat="1" ht="23.25" customHeight="1" x14ac:dyDescent="0.25">
      <c r="B13" s="76" t="s">
        <v>190</v>
      </c>
      <c r="C13" s="74"/>
      <c r="D13" s="121">
        <v>8363707</v>
      </c>
      <c r="E13" s="78">
        <v>0</v>
      </c>
      <c r="F13" s="77">
        <v>0</v>
      </c>
      <c r="G13" s="78">
        <v>0</v>
      </c>
      <c r="H13" s="77">
        <v>8363707</v>
      </c>
      <c r="I13" s="78">
        <v>0</v>
      </c>
      <c r="J13" s="77">
        <v>8596039</v>
      </c>
      <c r="K13" s="78">
        <v>0</v>
      </c>
      <c r="L13" s="77">
        <v>0</v>
      </c>
      <c r="M13" s="78">
        <v>0</v>
      </c>
      <c r="N13" s="77">
        <v>8596039</v>
      </c>
    </row>
    <row r="14" spans="2:22" s="24" customFormat="1" ht="23.25" customHeight="1" x14ac:dyDescent="0.25">
      <c r="B14" s="76" t="s">
        <v>191</v>
      </c>
      <c r="C14" s="74"/>
      <c r="D14" s="121">
        <v>41047</v>
      </c>
      <c r="E14" s="78">
        <v>0</v>
      </c>
      <c r="F14" s="77">
        <v>0</v>
      </c>
      <c r="G14" s="78">
        <v>0</v>
      </c>
      <c r="H14" s="77">
        <v>41047</v>
      </c>
      <c r="I14" s="78">
        <v>0</v>
      </c>
      <c r="J14" s="77">
        <v>133127</v>
      </c>
      <c r="K14" s="78">
        <v>0</v>
      </c>
      <c r="L14" s="77">
        <v>0</v>
      </c>
      <c r="M14" s="78">
        <v>0</v>
      </c>
      <c r="N14" s="77">
        <v>133127</v>
      </c>
    </row>
    <row r="15" spans="2:22" s="24" customFormat="1" ht="23.25" customHeight="1" x14ac:dyDescent="0.25">
      <c r="B15" s="76" t="s">
        <v>195</v>
      </c>
      <c r="C15" s="74"/>
      <c r="D15" s="121">
        <v>6155</v>
      </c>
      <c r="E15" s="78">
        <v>0</v>
      </c>
      <c r="F15" s="77">
        <v>0</v>
      </c>
      <c r="G15" s="78">
        <v>0</v>
      </c>
      <c r="H15" s="77">
        <v>6155</v>
      </c>
      <c r="I15" s="78">
        <v>0</v>
      </c>
      <c r="J15" s="77">
        <v>24902</v>
      </c>
      <c r="K15" s="78">
        <v>0</v>
      </c>
      <c r="L15" s="77">
        <v>0</v>
      </c>
      <c r="M15" s="78">
        <v>0</v>
      </c>
      <c r="N15" s="77">
        <v>24902</v>
      </c>
    </row>
    <row r="16" spans="2:22" s="24" customFormat="1" ht="22.5" customHeight="1" x14ac:dyDescent="0.25">
      <c r="B16" s="76" t="s">
        <v>194</v>
      </c>
      <c r="C16" s="74"/>
      <c r="D16" s="121">
        <v>2278</v>
      </c>
      <c r="E16" s="78">
        <v>0</v>
      </c>
      <c r="F16" s="77">
        <v>0</v>
      </c>
      <c r="G16" s="78">
        <v>0</v>
      </c>
      <c r="H16" s="77">
        <v>2278</v>
      </c>
      <c r="I16" s="78">
        <v>0</v>
      </c>
      <c r="J16" s="77">
        <v>9067</v>
      </c>
      <c r="K16" s="78">
        <v>0</v>
      </c>
      <c r="L16" s="77">
        <v>0</v>
      </c>
      <c r="M16" s="78">
        <v>0</v>
      </c>
      <c r="N16" s="77">
        <v>9067</v>
      </c>
    </row>
    <row r="17" spans="2:14" s="24" customFormat="1" ht="21.75" customHeight="1" thickBot="1" x14ac:dyDescent="0.3">
      <c r="B17" s="234" t="s">
        <v>64</v>
      </c>
      <c r="C17" s="234"/>
      <c r="D17" s="79">
        <f>SUM(D10:D16)</f>
        <v>1383434739</v>
      </c>
      <c r="E17" s="79"/>
      <c r="F17" s="139">
        <f>SUM(F10:F16)</f>
        <v>35624</v>
      </c>
      <c r="G17" s="79"/>
      <c r="H17" s="79">
        <f>SUM(H10:H16)</f>
        <v>1383399115</v>
      </c>
      <c r="I17" s="79"/>
      <c r="J17" s="79">
        <f>SUM(J10:J16)</f>
        <v>5444962633</v>
      </c>
      <c r="K17" s="79"/>
      <c r="L17" s="79">
        <f>SUM(L10:L16)</f>
        <v>4595616</v>
      </c>
      <c r="M17" s="79"/>
      <c r="N17" s="79">
        <f>SUM(N10:N16)</f>
        <v>5440367017</v>
      </c>
    </row>
    <row r="18" spans="2:14" ht="21.75" customHeight="1" thickTop="1" x14ac:dyDescent="0.25"/>
    <row r="19" spans="2:14" ht="21.75" customHeight="1" x14ac:dyDescent="0.25">
      <c r="F19" s="86"/>
    </row>
    <row r="20" spans="2:14" ht="21.75" customHeight="1" x14ac:dyDescent="0.25">
      <c r="B20" s="230">
        <v>18</v>
      </c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</row>
  </sheetData>
  <sortState ref="B10:N16">
    <sortCondition descending="1" ref="N10:N16"/>
  </sortState>
  <mergeCells count="16">
    <mergeCell ref="B20:N20"/>
    <mergeCell ref="B6:J6"/>
    <mergeCell ref="B8:C8"/>
    <mergeCell ref="B2:N2"/>
    <mergeCell ref="B3:N3"/>
    <mergeCell ref="B4:N4"/>
    <mergeCell ref="B17:C17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42"/>
  <sheetViews>
    <sheetView rightToLeft="1" view="pageBreakPreview" topLeftCell="A10" zoomScale="110" zoomScaleNormal="110" zoomScaleSheetLayoutView="110" workbookViewId="0">
      <selection activeCell="O15" sqref="O15"/>
    </sheetView>
  </sheetViews>
  <sheetFormatPr defaultColWidth="9.125" defaultRowHeight="21" x14ac:dyDescent="0.55000000000000004"/>
  <cols>
    <col min="1" max="1" width="2.625" style="2" customWidth="1"/>
    <col min="2" max="2" width="1.25" style="2" customWidth="1"/>
    <col min="3" max="3" width="27.625" style="2" bestFit="1" customWidth="1"/>
    <col min="4" max="4" width="1" style="2" customWidth="1"/>
    <col min="5" max="5" width="18.375" style="2" bestFit="1" customWidth="1"/>
    <col min="6" max="6" width="1" style="2" customWidth="1"/>
    <col min="7" max="7" width="19.75" style="2" customWidth="1"/>
    <col min="8" max="8" width="1" style="2" customWidth="1"/>
    <col min="9" max="9" width="17.75" style="2" customWidth="1"/>
    <col min="10" max="10" width="1" style="2" customWidth="1"/>
    <col min="11" max="11" width="17.25" style="2" bestFit="1" customWidth="1"/>
    <col min="12" max="12" width="1" style="2" customWidth="1"/>
    <col min="13" max="13" width="18.375" style="2" bestFit="1" customWidth="1"/>
    <col min="14" max="14" width="1" style="2" customWidth="1"/>
    <col min="15" max="15" width="19.25" style="2" customWidth="1"/>
    <col min="16" max="16" width="1" style="2" customWidth="1"/>
    <col min="17" max="17" width="17.75" style="6" customWidth="1"/>
    <col min="18" max="18" width="1" style="2" customWidth="1"/>
    <col min="19" max="19" width="9.125" style="2" customWidth="1"/>
    <col min="20" max="16384" width="9.125" style="2"/>
  </cols>
  <sheetData>
    <row r="2" spans="3:17" ht="30" x14ac:dyDescent="0.55000000000000004">
      <c r="C2" s="170" t="s">
        <v>74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3:17" ht="30" x14ac:dyDescent="0.55000000000000004">
      <c r="C3" s="170" t="s">
        <v>0</v>
      </c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</row>
    <row r="4" spans="3:17" ht="30" x14ac:dyDescent="0.55000000000000004">
      <c r="C4" s="170" t="s">
        <v>205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39" t="s">
        <v>65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5" customFormat="1" ht="34.5" customHeight="1" x14ac:dyDescent="0.25">
      <c r="C9" s="171" t="s">
        <v>70</v>
      </c>
      <c r="D9" s="172" t="s">
        <v>197</v>
      </c>
      <c r="E9" s="172" t="s">
        <v>2</v>
      </c>
      <c r="F9" s="172" t="s">
        <v>2</v>
      </c>
      <c r="G9" s="172" t="s">
        <v>2</v>
      </c>
      <c r="I9" s="172" t="s">
        <v>3</v>
      </c>
      <c r="J9" s="172" t="s">
        <v>3</v>
      </c>
      <c r="K9" s="172" t="s">
        <v>3</v>
      </c>
      <c r="M9" s="172" t="s">
        <v>206</v>
      </c>
      <c r="N9" s="172" t="s">
        <v>4</v>
      </c>
      <c r="O9" s="172" t="s">
        <v>4</v>
      </c>
      <c r="P9" s="172" t="s">
        <v>4</v>
      </c>
      <c r="Q9" s="172" t="s">
        <v>4</v>
      </c>
    </row>
    <row r="10" spans="3:17" s="5" customFormat="1" ht="44.25" customHeight="1" x14ac:dyDescent="0.25">
      <c r="C10" s="171"/>
      <c r="D10" s="9"/>
      <c r="E10" s="173" t="s">
        <v>6</v>
      </c>
      <c r="F10" s="9"/>
      <c r="G10" s="173" t="s">
        <v>7</v>
      </c>
      <c r="I10" s="173" t="s">
        <v>71</v>
      </c>
      <c r="J10" s="9"/>
      <c r="K10" s="173" t="s">
        <v>72</v>
      </c>
      <c r="L10" s="30">
        <v>0</v>
      </c>
      <c r="M10" s="173" t="s">
        <v>6</v>
      </c>
      <c r="N10" s="9"/>
      <c r="O10" s="173" t="s">
        <v>7</v>
      </c>
      <c r="Q10" s="175" t="s">
        <v>11</v>
      </c>
    </row>
    <row r="11" spans="3:17" s="5" customFormat="1" ht="39.75" customHeight="1" x14ac:dyDescent="0.25">
      <c r="C11" s="171"/>
      <c r="D11" s="8"/>
      <c r="E11" s="174" t="s">
        <v>6</v>
      </c>
      <c r="F11" s="8"/>
      <c r="G11" s="174" t="s">
        <v>7</v>
      </c>
      <c r="I11" s="174"/>
      <c r="J11" s="8"/>
      <c r="K11" s="174"/>
      <c r="L11" s="30">
        <v>0</v>
      </c>
      <c r="M11" s="174" t="s">
        <v>6</v>
      </c>
      <c r="N11" s="8"/>
      <c r="O11" s="174" t="s">
        <v>7</v>
      </c>
      <c r="Q11" s="176" t="s">
        <v>11</v>
      </c>
    </row>
    <row r="12" spans="3:17" x14ac:dyDescent="0.55000000000000004">
      <c r="C12" s="29" t="s">
        <v>67</v>
      </c>
      <c r="E12" s="93">
        <f>'اوراق '!R24</f>
        <v>96868466649</v>
      </c>
      <c r="F12" s="19"/>
      <c r="G12" s="93">
        <f>'اوراق '!T24</f>
        <v>107166149196</v>
      </c>
      <c r="H12" s="19"/>
      <c r="I12" s="93">
        <f>'اوراق '!X24</f>
        <v>0</v>
      </c>
      <c r="J12" s="19"/>
      <c r="K12" s="93">
        <f>'اوراق '!AB24</f>
        <v>4002372441</v>
      </c>
      <c r="L12" s="46">
        <v>0</v>
      </c>
      <c r="M12" s="93">
        <f>'اوراق '!AH24</f>
        <v>93673040392</v>
      </c>
      <c r="N12" s="19"/>
      <c r="O12" s="93">
        <f>'اوراق '!AJ24</f>
        <v>106676433712</v>
      </c>
      <c r="P12" s="19"/>
      <c r="Q12" s="46">
        <f>O12/$O$17</f>
        <v>0.64909000467718903</v>
      </c>
    </row>
    <row r="13" spans="3:17" x14ac:dyDescent="0.55000000000000004">
      <c r="C13" s="2" t="s">
        <v>76</v>
      </c>
      <c r="E13" s="93">
        <f>سپرده!D17</f>
        <v>58801638773</v>
      </c>
      <c r="F13" s="19"/>
      <c r="G13" s="93">
        <f>سپرده!D17</f>
        <v>58801638773</v>
      </c>
      <c r="H13" s="19"/>
      <c r="I13" s="93">
        <f>سپرده!F17</f>
        <v>3159086426</v>
      </c>
      <c r="J13" s="19"/>
      <c r="K13" s="93">
        <f>سپرده!H17</f>
        <v>6453650806</v>
      </c>
      <c r="L13" s="46">
        <v>0.3836</v>
      </c>
      <c r="M13" s="93">
        <f>سپرده!J17</f>
        <v>55507074393</v>
      </c>
      <c r="N13" s="19"/>
      <c r="O13" s="93">
        <f>سپرده!J17</f>
        <v>55507074393</v>
      </c>
      <c r="P13" s="19"/>
      <c r="Q13" s="92">
        <f>O13/$O$17</f>
        <v>0.33774176660835026</v>
      </c>
    </row>
    <row r="14" spans="3:17" x14ac:dyDescent="0.55000000000000004">
      <c r="C14" s="2" t="s">
        <v>66</v>
      </c>
      <c r="E14" s="93">
        <f>سهام!G14</f>
        <v>333622568</v>
      </c>
      <c r="F14" s="19"/>
      <c r="G14" s="93">
        <f>سهام!I14</f>
        <v>295032452.50215</v>
      </c>
      <c r="H14" s="19"/>
      <c r="I14" s="93">
        <f>سهام!M14</f>
        <v>0</v>
      </c>
      <c r="J14" s="19"/>
      <c r="K14" s="93">
        <f>سهام!Q14</f>
        <v>1</v>
      </c>
      <c r="L14" s="46">
        <v>0</v>
      </c>
      <c r="M14" s="93">
        <f>سهام!W14</f>
        <v>333619215</v>
      </c>
      <c r="N14" s="19"/>
      <c r="O14" s="93">
        <f>سهام!Y14</f>
        <v>254386526.34329998</v>
      </c>
      <c r="P14" s="19"/>
      <c r="Q14" s="96">
        <f>O14/$O$17</f>
        <v>1.5478559399517327E-3</v>
      </c>
    </row>
    <row r="15" spans="3:17" x14ac:dyDescent="0.55000000000000004">
      <c r="C15" s="2" t="s">
        <v>147</v>
      </c>
      <c r="E15" s="93">
        <f>'واحدهای صندوق'!F10</f>
        <v>2038240264</v>
      </c>
      <c r="F15" s="19"/>
      <c r="G15" s="93">
        <f>'واحدهای صندوق'!H10</f>
        <v>2080756963.425</v>
      </c>
      <c r="H15" s="19"/>
      <c r="I15" s="93">
        <f>'واحدهای صندوق'!L10</f>
        <v>0</v>
      </c>
      <c r="J15" s="19"/>
      <c r="K15" s="93">
        <f>'واحدهای صندوق'!P10</f>
        <v>0</v>
      </c>
      <c r="L15" s="46"/>
      <c r="M15" s="93">
        <f>'واحدهای صندوق'!V10</f>
        <v>2038240264</v>
      </c>
      <c r="N15" s="19"/>
      <c r="O15" s="93">
        <f>'واحدهای صندوق'!X10</f>
        <v>1909781258.4637499</v>
      </c>
      <c r="P15" s="19"/>
      <c r="Q15" s="140">
        <f>O15/O17</f>
        <v>1.1620372774509042E-2</v>
      </c>
    </row>
    <row r="16" spans="3:17" x14ac:dyDescent="0.55000000000000004">
      <c r="E16" s="3"/>
      <c r="G16" s="3"/>
      <c r="I16" s="3"/>
      <c r="K16" s="3"/>
      <c r="L16" s="87">
        <v>0.25369999999999998</v>
      </c>
      <c r="M16" s="3"/>
      <c r="O16" s="3"/>
      <c r="Q16" s="7"/>
    </row>
    <row r="17" spans="1:19" ht="21.75" thickBot="1" x14ac:dyDescent="0.6">
      <c r="C17" s="2" t="s">
        <v>64</v>
      </c>
      <c r="D17" s="3">
        <f>SUM(D12:D14)</f>
        <v>0</v>
      </c>
      <c r="E17" s="65">
        <f>SUM(E12:E16)</f>
        <v>158041968254</v>
      </c>
      <c r="F17" s="68">
        <f>SUM(F12:F14)</f>
        <v>0</v>
      </c>
      <c r="G17" s="65">
        <f>SUM(G12:G16)</f>
        <v>168343577384.92712</v>
      </c>
      <c r="H17" s="68">
        <f>SUM(H12:H14)</f>
        <v>0</v>
      </c>
      <c r="I17" s="65">
        <f>SUM(I12:I16)</f>
        <v>3159086426</v>
      </c>
      <c r="J17" s="68">
        <f>SUM(J12:J14)</f>
        <v>0</v>
      </c>
      <c r="K17" s="65">
        <f>SUM(K12:K16)</f>
        <v>10456023248</v>
      </c>
      <c r="L17" s="68">
        <v>0</v>
      </c>
      <c r="M17" s="65">
        <f>SUM(M12:M16)</f>
        <v>151551974264</v>
      </c>
      <c r="N17" s="68">
        <f>SUM(N12:N14)</f>
        <v>0</v>
      </c>
      <c r="O17" s="65">
        <f>SUM(O12:O16)</f>
        <v>164347675889.80704</v>
      </c>
      <c r="P17" s="68">
        <f>SUM(P12:P14)</f>
        <v>0</v>
      </c>
      <c r="Q17" s="95">
        <f>O17/$O$17</f>
        <v>1</v>
      </c>
    </row>
    <row r="18" spans="1:19" ht="21.75" thickTop="1" x14ac:dyDescent="0.55000000000000004">
      <c r="L18" s="87">
        <v>0.2044</v>
      </c>
      <c r="Q18" s="7"/>
    </row>
    <row r="19" spans="1:19" x14ac:dyDescent="0.55000000000000004">
      <c r="L19" s="87">
        <v>0.11650000000000001</v>
      </c>
    </row>
    <row r="20" spans="1:19" x14ac:dyDescent="0.55000000000000004">
      <c r="L20" s="87">
        <v>0</v>
      </c>
    </row>
    <row r="21" spans="1:19" ht="21" customHeight="1" x14ac:dyDescent="0.55000000000000004">
      <c r="A21" s="169">
        <v>1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</row>
    <row r="22" spans="1:19" x14ac:dyDescent="0.55000000000000004">
      <c r="L22" s="87">
        <v>0</v>
      </c>
    </row>
    <row r="23" spans="1:19" x14ac:dyDescent="0.55000000000000004">
      <c r="L23" s="87">
        <v>0.13189999999999999</v>
      </c>
    </row>
    <row r="24" spans="1:19" x14ac:dyDescent="0.55000000000000004">
      <c r="L24" s="87">
        <v>3.9899999999999998E-2</v>
      </c>
    </row>
    <row r="25" spans="1:19" x14ac:dyDescent="0.55000000000000004">
      <c r="L25" s="87">
        <v>0.18509999999999999</v>
      </c>
    </row>
    <row r="26" spans="1:19" x14ac:dyDescent="0.55000000000000004">
      <c r="L26" s="87">
        <v>1.89E-2</v>
      </c>
    </row>
    <row r="27" spans="1:19" x14ac:dyDescent="0.55000000000000004">
      <c r="L27" s="87">
        <v>5.16E-2</v>
      </c>
    </row>
    <row r="28" spans="1:19" x14ac:dyDescent="0.55000000000000004">
      <c r="L28" s="87">
        <v>3.6200000000000003E-2</v>
      </c>
    </row>
    <row r="29" spans="1:19" x14ac:dyDescent="0.55000000000000004">
      <c r="L29" s="87">
        <v>0</v>
      </c>
    </row>
    <row r="30" spans="1:19" x14ac:dyDescent="0.55000000000000004">
      <c r="L30" s="87">
        <v>1.8200000000000001E-2</v>
      </c>
    </row>
    <row r="31" spans="1:19" x14ac:dyDescent="0.55000000000000004">
      <c r="L31" s="87">
        <v>3.3000000000000002E-2</v>
      </c>
    </row>
    <row r="32" spans="1:19" x14ac:dyDescent="0.55000000000000004">
      <c r="L32" s="87">
        <v>5.7999999999999996E-3</v>
      </c>
    </row>
    <row r="33" spans="12:12" x14ac:dyDescent="0.55000000000000004">
      <c r="L33" s="87">
        <v>2.0000000000000001E-4</v>
      </c>
    </row>
    <row r="34" spans="12:12" x14ac:dyDescent="0.55000000000000004">
      <c r="L34" s="87">
        <v>0</v>
      </c>
    </row>
    <row r="35" spans="12:12" x14ac:dyDescent="0.55000000000000004">
      <c r="L35" s="87">
        <v>0</v>
      </c>
    </row>
    <row r="36" spans="12:12" x14ac:dyDescent="0.55000000000000004">
      <c r="L36" s="87">
        <v>0</v>
      </c>
    </row>
    <row r="37" spans="12:12" x14ac:dyDescent="0.55000000000000004">
      <c r="L37" s="87">
        <v>1E-4</v>
      </c>
    </row>
    <row r="38" spans="12:12" x14ac:dyDescent="0.55000000000000004">
      <c r="L38" s="87">
        <v>-9.1000000000000004E-3</v>
      </c>
    </row>
    <row r="39" spans="12:12" x14ac:dyDescent="0.55000000000000004">
      <c r="L39" s="87">
        <v>0</v>
      </c>
    </row>
    <row r="40" spans="12:12" x14ac:dyDescent="0.55000000000000004">
      <c r="L40" s="87">
        <v>0</v>
      </c>
    </row>
    <row r="42" spans="12:12" x14ac:dyDescent="0.55000000000000004">
      <c r="L42" s="2">
        <f>SUM(L10:L40)</f>
        <v>1.47</v>
      </c>
    </row>
  </sheetData>
  <sortState ref="E12:Q14">
    <sortCondition descending="1" ref="O12:O14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25"/>
  <sheetViews>
    <sheetView rightToLeft="1" view="pageBreakPreview" zoomScale="85" zoomScaleNormal="85" zoomScaleSheetLayoutView="85" workbookViewId="0">
      <selection activeCell="A25" sqref="A25:Q25"/>
    </sheetView>
  </sheetViews>
  <sheetFormatPr defaultColWidth="9.125" defaultRowHeight="21" x14ac:dyDescent="0.55000000000000004"/>
  <cols>
    <col min="1" max="1" width="53.125" style="2" bestFit="1" customWidth="1"/>
    <col min="2" max="2" width="1" style="2" customWidth="1"/>
    <col min="3" max="3" width="11.75" style="2" customWidth="1"/>
    <col min="4" max="4" width="1" style="2" customWidth="1"/>
    <col min="5" max="5" width="15.75" style="2" bestFit="1" customWidth="1"/>
    <col min="6" max="6" width="1" style="2" customWidth="1"/>
    <col min="7" max="7" width="17.125" style="2" bestFit="1" customWidth="1"/>
    <col min="8" max="8" width="1" style="2" customWidth="1"/>
    <col min="9" max="9" width="19" style="2" customWidth="1"/>
    <col min="10" max="10" width="0.875" style="2" customWidth="1"/>
    <col min="11" max="11" width="39.125" style="2" bestFit="1" customWidth="1"/>
    <col min="12" max="12" width="0.875" style="2" customWidth="1"/>
    <col min="13" max="13" width="39.125" style="2" bestFit="1" customWidth="1"/>
    <col min="14" max="14" width="0.875" style="2" customWidth="1"/>
    <col min="15" max="15" width="39.125" style="2" bestFit="1" customWidth="1"/>
    <col min="16" max="16" width="0.875" style="2" customWidth="1"/>
    <col min="17" max="17" width="39.125" style="2" bestFit="1" customWidth="1"/>
    <col min="18" max="18" width="1" style="2" customWidth="1"/>
    <col min="19" max="19" width="9.125" style="2" customWidth="1"/>
    <col min="20" max="20" width="9.125" style="2"/>
    <col min="21" max="21" width="6.625" style="2" bestFit="1" customWidth="1"/>
    <col min="22" max="16384" width="9.125" style="2"/>
  </cols>
  <sheetData>
    <row r="2" spans="1:27" ht="30" x14ac:dyDescent="0.55000000000000004">
      <c r="A2" s="170" t="s">
        <v>74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</row>
    <row r="3" spans="1:27" ht="30" x14ac:dyDescent="0.55000000000000004">
      <c r="A3" s="170" t="s">
        <v>36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</row>
    <row r="4" spans="1:27" ht="30" x14ac:dyDescent="0.55000000000000004">
      <c r="A4" s="170" t="s">
        <v>205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</row>
    <row r="6" spans="1:27" ht="30" x14ac:dyDescent="0.55000000000000004">
      <c r="A6" s="11" t="s">
        <v>236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0" x14ac:dyDescent="0.55000000000000004">
      <c r="A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x14ac:dyDescent="0.75">
      <c r="A8" s="108" t="s">
        <v>1</v>
      </c>
      <c r="C8" s="10" t="s">
        <v>38</v>
      </c>
      <c r="D8" s="10"/>
      <c r="E8" s="10" t="s">
        <v>38</v>
      </c>
      <c r="F8" s="10"/>
      <c r="G8" s="10" t="s">
        <v>38</v>
      </c>
      <c r="H8" s="10"/>
      <c r="I8" s="10" t="s">
        <v>38</v>
      </c>
      <c r="K8" s="10" t="s">
        <v>39</v>
      </c>
      <c r="L8" s="10" t="s">
        <v>39</v>
      </c>
      <c r="M8" s="10" t="s">
        <v>39</v>
      </c>
      <c r="N8" s="10" t="s">
        <v>39</v>
      </c>
      <c r="O8" s="10" t="s">
        <v>39</v>
      </c>
      <c r="P8" s="10" t="s">
        <v>39</v>
      </c>
      <c r="Q8" s="10" t="s">
        <v>39</v>
      </c>
    </row>
    <row r="9" spans="1:27" s="4" customFormat="1" ht="63" customHeight="1" x14ac:dyDescent="0.75">
      <c r="A9" s="108" t="s">
        <v>1</v>
      </c>
      <c r="C9" s="106" t="s">
        <v>5</v>
      </c>
      <c r="D9" s="33"/>
      <c r="E9" s="106" t="s">
        <v>49</v>
      </c>
      <c r="F9" s="33"/>
      <c r="G9" s="106" t="s">
        <v>50</v>
      </c>
      <c r="H9" s="33"/>
      <c r="I9" s="106" t="s">
        <v>52</v>
      </c>
      <c r="K9" s="106" t="s">
        <v>5</v>
      </c>
      <c r="L9" s="33"/>
      <c r="M9" s="106" t="s">
        <v>49</v>
      </c>
      <c r="N9" s="33"/>
      <c r="O9" s="106" t="s">
        <v>50</v>
      </c>
      <c r="P9" s="33"/>
      <c r="Q9" s="106" t="s">
        <v>52</v>
      </c>
    </row>
    <row r="10" spans="1:27" ht="25.5" customHeight="1" x14ac:dyDescent="0.55000000000000004">
      <c r="A10" s="29" t="s">
        <v>176</v>
      </c>
      <c r="C10" s="105">
        <v>0</v>
      </c>
      <c r="D10" s="66"/>
      <c r="E10" s="105">
        <v>0</v>
      </c>
      <c r="F10" s="66"/>
      <c r="G10" s="105">
        <v>0</v>
      </c>
      <c r="H10" s="66"/>
      <c r="I10" s="105">
        <v>0</v>
      </c>
      <c r="J10" s="66"/>
      <c r="K10" s="105">
        <v>653000</v>
      </c>
      <c r="L10" s="66"/>
      <c r="M10" s="105">
        <v>8549103381</v>
      </c>
      <c r="N10" s="66"/>
      <c r="O10" s="105">
        <v>6717912993</v>
      </c>
      <c r="P10" s="66"/>
      <c r="Q10" s="105">
        <v>1831190388</v>
      </c>
      <c r="U10" s="87"/>
    </row>
    <row r="11" spans="1:27" ht="25.5" customHeight="1" x14ac:dyDescent="0.55000000000000004">
      <c r="A11" s="2" t="s">
        <v>177</v>
      </c>
      <c r="C11" s="68">
        <v>0</v>
      </c>
      <c r="D11" s="66"/>
      <c r="E11" s="68">
        <v>0</v>
      </c>
      <c r="F11" s="66"/>
      <c r="G11" s="68">
        <v>0</v>
      </c>
      <c r="H11" s="66"/>
      <c r="I11" s="68">
        <v>0</v>
      </c>
      <c r="J11" s="66"/>
      <c r="K11" s="68">
        <v>400000</v>
      </c>
      <c r="L11" s="66"/>
      <c r="M11" s="68">
        <v>6323631565</v>
      </c>
      <c r="N11" s="66"/>
      <c r="O11" s="68">
        <v>4934133750</v>
      </c>
      <c r="P11" s="66"/>
      <c r="Q11" s="68">
        <v>1389497815</v>
      </c>
      <c r="U11" s="87"/>
    </row>
    <row r="12" spans="1:27" ht="25.5" customHeight="1" x14ac:dyDescent="0.55000000000000004">
      <c r="A12" s="167" t="s">
        <v>168</v>
      </c>
      <c r="C12" s="168">
        <v>1</v>
      </c>
      <c r="D12" s="66"/>
      <c r="E12" s="168">
        <v>1</v>
      </c>
      <c r="F12" s="66"/>
      <c r="G12" s="168">
        <v>3176</v>
      </c>
      <c r="H12" s="66"/>
      <c r="I12" s="168">
        <v>-3175</v>
      </c>
      <c r="J12" s="66"/>
      <c r="K12" s="168">
        <v>525253</v>
      </c>
      <c r="L12" s="66"/>
      <c r="M12" s="168">
        <v>3054441523</v>
      </c>
      <c r="N12" s="66"/>
      <c r="O12" s="168">
        <v>1667153888</v>
      </c>
      <c r="P12" s="66"/>
      <c r="Q12" s="168">
        <v>1387287635</v>
      </c>
      <c r="U12" s="87"/>
    </row>
    <row r="13" spans="1:27" ht="25.5" customHeight="1" x14ac:dyDescent="0.55000000000000004">
      <c r="A13" s="2" t="s">
        <v>78</v>
      </c>
      <c r="C13" s="68">
        <v>0</v>
      </c>
      <c r="D13" s="66"/>
      <c r="E13" s="68">
        <v>0</v>
      </c>
      <c r="F13" s="66"/>
      <c r="G13" s="68">
        <v>0</v>
      </c>
      <c r="H13" s="66"/>
      <c r="I13" s="68">
        <v>0</v>
      </c>
      <c r="J13" s="66"/>
      <c r="K13" s="68">
        <v>678726</v>
      </c>
      <c r="L13" s="66"/>
      <c r="M13" s="68">
        <v>2921397244</v>
      </c>
      <c r="N13" s="66"/>
      <c r="O13" s="68">
        <v>1644888320</v>
      </c>
      <c r="P13" s="66"/>
      <c r="Q13" s="68">
        <v>1276508924</v>
      </c>
      <c r="U13" s="87"/>
    </row>
    <row r="14" spans="1:27" ht="25.5" customHeight="1" x14ac:dyDescent="0.55000000000000004">
      <c r="A14" s="2" t="s">
        <v>153</v>
      </c>
      <c r="C14" s="68">
        <v>5764</v>
      </c>
      <c r="D14" s="66"/>
      <c r="E14" s="68">
        <v>4002372441</v>
      </c>
      <c r="F14" s="66"/>
      <c r="G14" s="68">
        <v>3589744840</v>
      </c>
      <c r="H14" s="66"/>
      <c r="I14" s="68">
        <v>412627601</v>
      </c>
      <c r="J14" s="66"/>
      <c r="K14" s="68">
        <v>6364</v>
      </c>
      <c r="L14" s="66"/>
      <c r="M14" s="68">
        <v>4379104146</v>
      </c>
      <c r="N14" s="66"/>
      <c r="O14" s="68">
        <v>3963417099</v>
      </c>
      <c r="P14" s="66"/>
      <c r="Q14" s="68">
        <v>415687047</v>
      </c>
      <c r="U14" s="87"/>
    </row>
    <row r="15" spans="1:27" ht="25.5" customHeight="1" x14ac:dyDescent="0.55000000000000004">
      <c r="A15" s="2" t="s">
        <v>170</v>
      </c>
      <c r="C15" s="68">
        <v>0</v>
      </c>
      <c r="D15" s="66"/>
      <c r="E15" s="68">
        <v>0</v>
      </c>
      <c r="F15" s="66"/>
      <c r="G15" s="68">
        <v>0</v>
      </c>
      <c r="H15" s="66"/>
      <c r="I15" s="68">
        <v>0</v>
      </c>
      <c r="J15" s="66"/>
      <c r="K15" s="68">
        <v>1762649</v>
      </c>
      <c r="L15" s="66"/>
      <c r="M15" s="68">
        <v>1082144725</v>
      </c>
      <c r="N15" s="66"/>
      <c r="O15" s="68">
        <v>725394752</v>
      </c>
      <c r="P15" s="66"/>
      <c r="Q15" s="68">
        <v>356749973</v>
      </c>
      <c r="U15" s="87"/>
    </row>
    <row r="16" spans="1:27" ht="25.5" customHeight="1" x14ac:dyDescent="0.55000000000000004">
      <c r="A16" s="2" t="s">
        <v>174</v>
      </c>
      <c r="C16" s="68">
        <v>0</v>
      </c>
      <c r="D16" s="66"/>
      <c r="E16" s="68">
        <v>0</v>
      </c>
      <c r="F16" s="66"/>
      <c r="G16" s="68">
        <v>0</v>
      </c>
      <c r="H16" s="66"/>
      <c r="I16" s="68">
        <v>0</v>
      </c>
      <c r="J16" s="66"/>
      <c r="K16" s="68">
        <v>5043</v>
      </c>
      <c r="L16" s="66"/>
      <c r="M16" s="68">
        <v>3690302713</v>
      </c>
      <c r="N16" s="66"/>
      <c r="O16" s="68">
        <v>3479543518</v>
      </c>
      <c r="P16" s="66"/>
      <c r="Q16" s="68">
        <v>210759195</v>
      </c>
      <c r="U16" s="87"/>
    </row>
    <row r="17" spans="1:21" ht="25.5" customHeight="1" x14ac:dyDescent="0.55000000000000004">
      <c r="A17" s="2" t="s">
        <v>169</v>
      </c>
      <c r="C17" s="68">
        <v>0</v>
      </c>
      <c r="D17" s="66"/>
      <c r="E17" s="68">
        <v>0</v>
      </c>
      <c r="F17" s="66"/>
      <c r="G17" s="68">
        <v>0</v>
      </c>
      <c r="H17" s="66"/>
      <c r="I17" s="68">
        <v>0</v>
      </c>
      <c r="J17" s="66"/>
      <c r="K17" s="68">
        <v>2420000</v>
      </c>
      <c r="L17" s="66"/>
      <c r="M17" s="68">
        <v>1271429761</v>
      </c>
      <c r="N17" s="66"/>
      <c r="O17" s="68">
        <v>1072898046</v>
      </c>
      <c r="P17" s="66"/>
      <c r="Q17" s="68">
        <v>198531715</v>
      </c>
      <c r="U17" s="87"/>
    </row>
    <row r="18" spans="1:21" ht="25.5" customHeight="1" x14ac:dyDescent="0.55000000000000004">
      <c r="A18" s="2" t="s">
        <v>156</v>
      </c>
      <c r="C18" s="68">
        <v>0</v>
      </c>
      <c r="D18" s="66"/>
      <c r="E18" s="68">
        <v>0</v>
      </c>
      <c r="F18" s="66"/>
      <c r="G18" s="68">
        <v>0</v>
      </c>
      <c r="H18" s="66"/>
      <c r="I18" s="68">
        <v>0</v>
      </c>
      <c r="J18" s="66"/>
      <c r="K18" s="68">
        <v>4273</v>
      </c>
      <c r="L18" s="66"/>
      <c r="M18" s="68">
        <v>2641559139</v>
      </c>
      <c r="N18" s="66"/>
      <c r="O18" s="68">
        <v>2519416829</v>
      </c>
      <c r="P18" s="66"/>
      <c r="Q18" s="68">
        <v>122142310</v>
      </c>
      <c r="U18" s="87"/>
    </row>
    <row r="19" spans="1:21" ht="25.5" customHeight="1" x14ac:dyDescent="0.55000000000000004">
      <c r="A19" s="2" t="s">
        <v>165</v>
      </c>
      <c r="C19" s="68">
        <v>0</v>
      </c>
      <c r="D19" s="66"/>
      <c r="E19" s="68">
        <v>0</v>
      </c>
      <c r="F19" s="66"/>
      <c r="G19" s="68">
        <v>0</v>
      </c>
      <c r="H19" s="66"/>
      <c r="I19" s="68">
        <v>0</v>
      </c>
      <c r="J19" s="66"/>
      <c r="K19" s="68">
        <v>300000</v>
      </c>
      <c r="L19" s="66"/>
      <c r="M19" s="68">
        <v>853789553</v>
      </c>
      <c r="N19" s="66"/>
      <c r="O19" s="68">
        <v>793848334</v>
      </c>
      <c r="P19" s="66"/>
      <c r="Q19" s="68">
        <v>59941219</v>
      </c>
      <c r="U19" s="87"/>
    </row>
    <row r="20" spans="1:21" ht="25.5" customHeight="1" x14ac:dyDescent="0.55000000000000004">
      <c r="A20" s="2" t="s">
        <v>198</v>
      </c>
      <c r="C20" s="68">
        <v>0</v>
      </c>
      <c r="D20" s="66"/>
      <c r="E20" s="68">
        <v>0</v>
      </c>
      <c r="F20" s="66"/>
      <c r="G20" s="68">
        <v>0</v>
      </c>
      <c r="H20" s="66"/>
      <c r="I20" s="68">
        <v>0</v>
      </c>
      <c r="J20" s="66"/>
      <c r="K20" s="68">
        <v>36456</v>
      </c>
      <c r="L20" s="66"/>
      <c r="M20" s="68">
        <v>3006728031</v>
      </c>
      <c r="N20" s="66"/>
      <c r="O20" s="68">
        <v>2999979785</v>
      </c>
      <c r="P20" s="66"/>
      <c r="Q20" s="68">
        <v>6748246</v>
      </c>
      <c r="U20" s="87"/>
    </row>
    <row r="21" spans="1:21" ht="25.5" customHeight="1" x14ac:dyDescent="0.55000000000000004">
      <c r="A21" s="2" t="s">
        <v>13</v>
      </c>
      <c r="C21" s="68">
        <v>0</v>
      </c>
      <c r="D21" s="66"/>
      <c r="E21" s="68">
        <v>0</v>
      </c>
      <c r="F21" s="66"/>
      <c r="G21" s="68">
        <v>0</v>
      </c>
      <c r="H21" s="66"/>
      <c r="I21" s="68">
        <v>0</v>
      </c>
      <c r="J21" s="66"/>
      <c r="K21" s="68">
        <v>586279</v>
      </c>
      <c r="L21" s="66"/>
      <c r="M21" s="68">
        <v>2252465268</v>
      </c>
      <c r="N21" s="66"/>
      <c r="O21" s="68">
        <v>2253068614</v>
      </c>
      <c r="P21" s="66"/>
      <c r="Q21" s="68">
        <v>-603346</v>
      </c>
      <c r="U21" s="87"/>
    </row>
    <row r="22" spans="1:21" ht="25.5" customHeight="1" x14ac:dyDescent="0.55000000000000004">
      <c r="A22" s="2" t="s">
        <v>179</v>
      </c>
      <c r="C22" s="68">
        <v>0</v>
      </c>
      <c r="D22" s="66"/>
      <c r="E22" s="68">
        <v>0</v>
      </c>
      <c r="F22" s="66"/>
      <c r="G22" s="68">
        <v>0</v>
      </c>
      <c r="H22" s="66"/>
      <c r="I22" s="68">
        <v>0</v>
      </c>
      <c r="J22" s="66"/>
      <c r="K22" s="68">
        <v>48452</v>
      </c>
      <c r="L22" s="66"/>
      <c r="M22" s="68">
        <v>65358159</v>
      </c>
      <c r="N22" s="66"/>
      <c r="O22" s="68">
        <v>80048087</v>
      </c>
      <c r="P22" s="66"/>
      <c r="Q22" s="68">
        <v>-14689928</v>
      </c>
      <c r="U22" s="87"/>
    </row>
    <row r="23" spans="1:21" ht="24.75" thickBot="1" x14ac:dyDescent="0.6">
      <c r="A23" s="122" t="s">
        <v>58</v>
      </c>
      <c r="C23" s="65">
        <f>SUM(C10:C22)</f>
        <v>5765</v>
      </c>
      <c r="D23" s="65"/>
      <c r="E23" s="65">
        <f>SUM(E10:E22)</f>
        <v>4002372442</v>
      </c>
      <c r="F23" s="65"/>
      <c r="G23" s="65">
        <f>SUM(G10:G22)</f>
        <v>3589748016</v>
      </c>
      <c r="H23" s="65"/>
      <c r="I23" s="65">
        <f>SUM(I10:I22)</f>
        <v>412624426</v>
      </c>
      <c r="J23" s="65"/>
      <c r="K23" s="65">
        <f>SUM(K10:K22)</f>
        <v>7426495</v>
      </c>
      <c r="L23" s="65"/>
      <c r="M23" s="65">
        <f>SUM(M10:M22)</f>
        <v>40091455208</v>
      </c>
      <c r="N23" s="65"/>
      <c r="O23" s="65">
        <f>SUM(O10:O22)</f>
        <v>32851704015</v>
      </c>
      <c r="P23" s="65"/>
      <c r="Q23" s="65">
        <f>SUM(Q10:Q22)</f>
        <v>7239751193</v>
      </c>
    </row>
    <row r="24" spans="1:21" ht="21.75" thickTop="1" x14ac:dyDescent="0.55000000000000004"/>
    <row r="25" spans="1:21" ht="26.25" customHeight="1" x14ac:dyDescent="0.55000000000000004">
      <c r="A25" s="236">
        <v>19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</row>
  </sheetData>
  <sortState ref="A10:R22">
    <sortCondition descending="1" ref="Q10:Q22"/>
  </sortState>
  <mergeCells count="4">
    <mergeCell ref="A3:Q3"/>
    <mergeCell ref="A4:Q4"/>
    <mergeCell ref="A2:Q2"/>
    <mergeCell ref="A25:Q25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"/>
  <sheetViews>
    <sheetView rightToLeft="1" zoomScaleNormal="100" workbookViewId="0">
      <selection activeCell="I15" sqref="I15"/>
    </sheetView>
  </sheetViews>
  <sheetFormatPr defaultRowHeight="15" x14ac:dyDescent="0.25"/>
  <cols>
    <col min="2" max="2" width="1.625" customWidth="1"/>
    <col min="4" max="4" width="1.625" customWidth="1"/>
    <col min="6" max="6" width="1.625" customWidth="1"/>
    <col min="8" max="8" width="1.625" customWidth="1"/>
    <col min="10" max="10" width="1.625" customWidth="1"/>
    <col min="12" max="12" width="1.625" customWidth="1"/>
    <col min="14" max="14" width="1.625" customWidth="1"/>
    <col min="16" max="16" width="1.625" customWidth="1"/>
    <col min="18" max="18" width="1.625" customWidth="1"/>
    <col min="20" max="20" width="1.625" customWidth="1"/>
    <col min="22" max="22" width="1.625" customWidth="1"/>
    <col min="24" max="24" width="1.625" customWidth="1"/>
    <col min="25" max="25" width="17.125" customWidth="1"/>
  </cols>
  <sheetData>
    <row r="1" spans="1:25" ht="25.5" x14ac:dyDescent="0.25">
      <c r="A1" s="187" t="s">
        <v>74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</row>
    <row r="2" spans="1:25" ht="25.5" x14ac:dyDescent="0.25">
      <c r="A2" s="187" t="s">
        <v>36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</row>
    <row r="3" spans="1:25" ht="25.5" x14ac:dyDescent="0.25">
      <c r="A3" s="187" t="s">
        <v>205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</row>
    <row r="4" spans="1:25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</row>
    <row r="5" spans="1:25" ht="24" x14ac:dyDescent="0.25">
      <c r="A5" s="229" t="s">
        <v>237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</row>
    <row r="6" spans="1:25" x14ac:dyDescent="0.25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</row>
    <row r="7" spans="1:25" ht="21" x14ac:dyDescent="0.25">
      <c r="A7" s="111"/>
      <c r="B7" s="111"/>
      <c r="C7" s="111"/>
      <c r="D7" s="111"/>
      <c r="E7" s="189" t="s">
        <v>38</v>
      </c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11"/>
      <c r="Y7" s="113" t="s">
        <v>102</v>
      </c>
    </row>
    <row r="8" spans="1:25" ht="63" x14ac:dyDescent="0.25">
      <c r="A8" s="113" t="s">
        <v>136</v>
      </c>
      <c r="B8" s="111"/>
      <c r="C8" s="113" t="s">
        <v>137</v>
      </c>
      <c r="D8" s="111"/>
      <c r="E8" s="119" t="s">
        <v>16</v>
      </c>
      <c r="F8" s="112"/>
      <c r="G8" s="119" t="s">
        <v>5</v>
      </c>
      <c r="H8" s="112"/>
      <c r="I8" s="119" t="s">
        <v>15</v>
      </c>
      <c r="J8" s="112"/>
      <c r="K8" s="119" t="s">
        <v>138</v>
      </c>
      <c r="L8" s="112"/>
      <c r="M8" s="119" t="s">
        <v>139</v>
      </c>
      <c r="N8" s="112"/>
      <c r="O8" s="119" t="s">
        <v>140</v>
      </c>
      <c r="P8" s="112"/>
      <c r="Q8" s="119" t="s">
        <v>141</v>
      </c>
      <c r="R8" s="112"/>
      <c r="S8" s="119" t="s">
        <v>142</v>
      </c>
      <c r="T8" s="112"/>
      <c r="U8" s="119" t="s">
        <v>143</v>
      </c>
      <c r="V8" s="112"/>
      <c r="W8" s="119" t="s">
        <v>144</v>
      </c>
      <c r="X8" s="111"/>
      <c r="Y8" s="119" t="s">
        <v>144</v>
      </c>
    </row>
    <row r="9" spans="1:25" x14ac:dyDescent="0.25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</row>
    <row r="10" spans="1:25" ht="15.75" thickBot="1" x14ac:dyDescent="0.3">
      <c r="A10" s="135" t="s">
        <v>58</v>
      </c>
      <c r="C10" s="134"/>
      <c r="E10" s="134"/>
      <c r="G10" s="134"/>
      <c r="I10" s="134"/>
      <c r="K10" s="134"/>
      <c r="M10" s="134"/>
      <c r="O10" s="134"/>
      <c r="Q10" s="134"/>
      <c r="S10" s="134"/>
      <c r="U10" s="134"/>
      <c r="W10" s="134"/>
      <c r="Y10" s="134"/>
    </row>
    <row r="11" spans="1:25" ht="15.75" thickTop="1" x14ac:dyDescent="0.25"/>
    <row r="16" spans="1:25" ht="24" x14ac:dyDescent="0.25">
      <c r="A16" s="195">
        <v>20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</row>
  </sheetData>
  <mergeCells count="6">
    <mergeCell ref="A16:Y16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40"/>
  <sheetViews>
    <sheetView rightToLeft="1" view="pageBreakPreview" topLeftCell="B7" zoomScaleNormal="55" zoomScaleSheetLayoutView="100" workbookViewId="0">
      <selection activeCell="J21" sqref="J21"/>
    </sheetView>
  </sheetViews>
  <sheetFormatPr defaultColWidth="9.125" defaultRowHeight="21" x14ac:dyDescent="0.55000000000000004"/>
  <cols>
    <col min="1" max="1" width="3.75" style="4" customWidth="1"/>
    <col min="2" max="2" width="33.625" style="4" customWidth="1"/>
    <col min="3" max="3" width="1" style="4" customWidth="1"/>
    <col min="4" max="4" width="11.25" style="4" bestFit="1" customWidth="1"/>
    <col min="5" max="5" width="1" style="4" customWidth="1"/>
    <col min="6" max="6" width="17.625" style="4" bestFit="1" customWidth="1"/>
    <col min="7" max="7" width="1" style="4" customWidth="1"/>
    <col min="8" max="8" width="17.625" style="4" bestFit="1" customWidth="1"/>
    <col min="9" max="9" width="1" style="4" customWidth="1"/>
    <col min="10" max="10" width="20" style="4" customWidth="1"/>
    <col min="11" max="11" width="1" style="4" customWidth="1"/>
    <col min="12" max="12" width="11.25" style="4" bestFit="1" customWidth="1"/>
    <col min="13" max="13" width="1" style="4" customWidth="1"/>
    <col min="14" max="14" width="17.625" style="4" bestFit="1" customWidth="1"/>
    <col min="15" max="15" width="1" style="4" customWidth="1"/>
    <col min="16" max="16" width="17.125" style="4" customWidth="1"/>
    <col min="17" max="17" width="1" style="4" customWidth="1"/>
    <col min="18" max="18" width="19.75" style="4" customWidth="1"/>
    <col min="19" max="19" width="1" style="4" customWidth="1"/>
    <col min="20" max="20" width="9.125" style="4" customWidth="1"/>
    <col min="21" max="16384" width="9.125" style="4"/>
  </cols>
  <sheetData>
    <row r="2" spans="2:28" ht="30" x14ac:dyDescent="0.55000000000000004">
      <c r="B2" s="172" t="s">
        <v>74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</row>
    <row r="3" spans="2:28" ht="30" x14ac:dyDescent="0.55000000000000004">
      <c r="B3" s="172" t="s">
        <v>36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</row>
    <row r="4" spans="2:28" ht="30" x14ac:dyDescent="0.55000000000000004">
      <c r="B4" s="172" t="s">
        <v>205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</row>
    <row r="5" spans="2:28" ht="61.5" customHeight="1" x14ac:dyDescent="0.55000000000000004"/>
    <row r="6" spans="2:28" s="2" customFormat="1" ht="30" x14ac:dyDescent="0.55000000000000004">
      <c r="B6" s="11" t="s">
        <v>238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" customFormat="1" ht="34.5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27" customHeight="1" x14ac:dyDescent="0.55000000000000004">
      <c r="B8" s="171" t="s">
        <v>1</v>
      </c>
      <c r="D8" s="172" t="s">
        <v>38</v>
      </c>
      <c r="E8" s="172" t="s">
        <v>38</v>
      </c>
      <c r="F8" s="172" t="s">
        <v>38</v>
      </c>
      <c r="G8" s="172" t="s">
        <v>38</v>
      </c>
      <c r="H8" s="172" t="s">
        <v>38</v>
      </c>
      <c r="I8" s="172" t="s">
        <v>38</v>
      </c>
      <c r="J8" s="172" t="s">
        <v>38</v>
      </c>
      <c r="L8" s="172" t="s">
        <v>39</v>
      </c>
      <c r="M8" s="172" t="s">
        <v>39</v>
      </c>
      <c r="N8" s="172" t="s">
        <v>39</v>
      </c>
      <c r="O8" s="172" t="s">
        <v>39</v>
      </c>
      <c r="P8" s="172" t="s">
        <v>39</v>
      </c>
      <c r="Q8" s="172" t="s">
        <v>39</v>
      </c>
      <c r="R8" s="172" t="s">
        <v>39</v>
      </c>
    </row>
    <row r="9" spans="2:28" ht="69" customHeight="1" x14ac:dyDescent="0.65">
      <c r="B9" s="171" t="s">
        <v>1</v>
      </c>
      <c r="D9" s="237" t="s">
        <v>5</v>
      </c>
      <c r="E9" s="38"/>
      <c r="F9" s="237" t="s">
        <v>135</v>
      </c>
      <c r="G9" s="38"/>
      <c r="H9" s="237" t="s">
        <v>50</v>
      </c>
      <c r="I9" s="38"/>
      <c r="J9" s="237" t="s">
        <v>51</v>
      </c>
      <c r="K9" s="27"/>
      <c r="L9" s="237" t="s">
        <v>5</v>
      </c>
      <c r="M9" s="38"/>
      <c r="N9" s="237" t="s">
        <v>135</v>
      </c>
      <c r="O9" s="38"/>
      <c r="P9" s="237" t="s">
        <v>50</v>
      </c>
      <c r="Q9" s="38"/>
      <c r="R9" s="212" t="s">
        <v>145</v>
      </c>
    </row>
    <row r="10" spans="2:28" ht="21.75" customHeight="1" x14ac:dyDescent="0.55000000000000004">
      <c r="B10" s="21" t="s">
        <v>156</v>
      </c>
      <c r="D10" s="63">
        <v>27000</v>
      </c>
      <c r="E10" s="5"/>
      <c r="F10" s="63">
        <v>17639088335</v>
      </c>
      <c r="G10" s="5"/>
      <c r="H10" s="63">
        <v>17079290817</v>
      </c>
      <c r="I10" s="5"/>
      <c r="J10" s="63">
        <v>559797518</v>
      </c>
      <c r="K10" s="5"/>
      <c r="L10" s="63">
        <v>27000</v>
      </c>
      <c r="M10" s="5"/>
      <c r="N10" s="63">
        <v>17639088335</v>
      </c>
      <c r="O10" s="5"/>
      <c r="P10" s="63">
        <v>15919554061</v>
      </c>
      <c r="Q10" s="5"/>
      <c r="R10" s="63">
        <v>1719534274</v>
      </c>
    </row>
    <row r="11" spans="2:28" ht="21.75" customHeight="1" x14ac:dyDescent="0.55000000000000004">
      <c r="B11" s="21" t="s">
        <v>172</v>
      </c>
      <c r="D11" s="63">
        <v>24294</v>
      </c>
      <c r="E11" s="5"/>
      <c r="F11" s="63">
        <v>15910341665</v>
      </c>
      <c r="G11" s="5"/>
      <c r="H11" s="63">
        <v>15466376417</v>
      </c>
      <c r="I11" s="5"/>
      <c r="J11" s="63">
        <v>443965248</v>
      </c>
      <c r="K11" s="5"/>
      <c r="L11" s="63">
        <v>24294</v>
      </c>
      <c r="M11" s="5"/>
      <c r="N11" s="63">
        <v>15910341665</v>
      </c>
      <c r="O11" s="5"/>
      <c r="P11" s="63">
        <v>14420733568</v>
      </c>
      <c r="Q11" s="5"/>
      <c r="R11" s="63">
        <v>1489608097</v>
      </c>
    </row>
    <row r="12" spans="2:28" ht="21.75" customHeight="1" x14ac:dyDescent="0.55000000000000004">
      <c r="B12" s="21" t="s">
        <v>150</v>
      </c>
      <c r="D12" s="63">
        <v>24675</v>
      </c>
      <c r="E12" s="5"/>
      <c r="F12" s="63">
        <v>15491783830</v>
      </c>
      <c r="G12" s="5"/>
      <c r="H12" s="63">
        <v>14872775620</v>
      </c>
      <c r="I12" s="5"/>
      <c r="J12" s="63">
        <v>619008210</v>
      </c>
      <c r="K12" s="5"/>
      <c r="L12" s="63">
        <v>24675</v>
      </c>
      <c r="M12" s="5"/>
      <c r="N12" s="63">
        <v>15491783830</v>
      </c>
      <c r="O12" s="5"/>
      <c r="P12" s="63">
        <v>14051099026</v>
      </c>
      <c r="Q12" s="5"/>
      <c r="R12" s="63">
        <v>1440684804</v>
      </c>
    </row>
    <row r="13" spans="2:28" ht="21.75" customHeight="1" x14ac:dyDescent="0.55000000000000004">
      <c r="B13" s="21" t="s">
        <v>162</v>
      </c>
      <c r="D13" s="63">
        <v>20637</v>
      </c>
      <c r="E13" s="5"/>
      <c r="F13" s="63">
        <v>13174955216</v>
      </c>
      <c r="G13" s="5"/>
      <c r="H13" s="63">
        <v>12735363621</v>
      </c>
      <c r="I13" s="5"/>
      <c r="J13" s="63">
        <v>439591595</v>
      </c>
      <c r="K13" s="5"/>
      <c r="L13" s="63">
        <v>20637</v>
      </c>
      <c r="M13" s="5"/>
      <c r="N13" s="63">
        <v>13174955216</v>
      </c>
      <c r="O13" s="5"/>
      <c r="P13" s="63">
        <v>11936340646</v>
      </c>
      <c r="Q13" s="5"/>
      <c r="R13" s="63">
        <v>1238614570</v>
      </c>
    </row>
    <row r="14" spans="2:28" ht="21.75" customHeight="1" x14ac:dyDescent="0.55000000000000004">
      <c r="B14" s="21" t="s">
        <v>153</v>
      </c>
      <c r="D14" s="63">
        <v>19237</v>
      </c>
      <c r="E14" s="5"/>
      <c r="F14" s="63">
        <v>13171167604</v>
      </c>
      <c r="G14" s="5"/>
      <c r="H14" s="63">
        <v>13042880349</v>
      </c>
      <c r="I14" s="5"/>
      <c r="J14" s="63">
        <v>128287255</v>
      </c>
      <c r="K14" s="5"/>
      <c r="L14" s="63">
        <v>19237</v>
      </c>
      <c r="M14" s="5"/>
      <c r="N14" s="63">
        <v>13171167604</v>
      </c>
      <c r="O14" s="5"/>
      <c r="P14" s="63">
        <v>11980555432</v>
      </c>
      <c r="Q14" s="5"/>
      <c r="R14" s="63">
        <v>1190612172</v>
      </c>
    </row>
    <row r="15" spans="2:28" ht="21.75" customHeight="1" x14ac:dyDescent="0.55000000000000004">
      <c r="B15" s="21" t="s">
        <v>159</v>
      </c>
      <c r="D15" s="63">
        <v>9190</v>
      </c>
      <c r="E15" s="5"/>
      <c r="F15" s="63">
        <v>7900534128</v>
      </c>
      <c r="G15" s="5"/>
      <c r="H15" s="63">
        <v>7711778176</v>
      </c>
      <c r="I15" s="5"/>
      <c r="J15" s="63">
        <v>188755952</v>
      </c>
      <c r="K15" s="5"/>
      <c r="L15" s="63">
        <v>9190</v>
      </c>
      <c r="M15" s="5"/>
      <c r="N15" s="63">
        <v>7900534128</v>
      </c>
      <c r="O15" s="5"/>
      <c r="P15" s="63">
        <v>7246104205</v>
      </c>
      <c r="Q15" s="5"/>
      <c r="R15" s="63">
        <v>654429923</v>
      </c>
    </row>
    <row r="16" spans="2:28" ht="21.75" customHeight="1" x14ac:dyDescent="0.55000000000000004">
      <c r="B16" s="21" t="s">
        <v>199</v>
      </c>
      <c r="D16" s="63">
        <v>14705</v>
      </c>
      <c r="E16" s="5"/>
      <c r="F16" s="63">
        <v>12964680480</v>
      </c>
      <c r="G16" s="5"/>
      <c r="H16" s="63">
        <v>12566629470</v>
      </c>
      <c r="I16" s="5"/>
      <c r="J16" s="63">
        <v>398051010</v>
      </c>
      <c r="K16" s="5"/>
      <c r="L16" s="63">
        <v>14705</v>
      </c>
      <c r="M16" s="5"/>
      <c r="N16" s="63">
        <v>12964680480</v>
      </c>
      <c r="O16" s="5"/>
      <c r="P16" s="63">
        <v>12673978803</v>
      </c>
      <c r="Q16" s="5"/>
      <c r="R16" s="63">
        <v>290701677</v>
      </c>
    </row>
    <row r="17" spans="2:52" ht="21.75" customHeight="1" x14ac:dyDescent="0.55000000000000004">
      <c r="B17" s="21" t="s">
        <v>174</v>
      </c>
      <c r="D17" s="63">
        <v>2957</v>
      </c>
      <c r="E17" s="5"/>
      <c r="F17" s="63">
        <v>2235947148</v>
      </c>
      <c r="G17" s="5"/>
      <c r="H17" s="63">
        <v>2170618162</v>
      </c>
      <c r="I17" s="5"/>
      <c r="J17" s="63">
        <v>65328986</v>
      </c>
      <c r="K17" s="5"/>
      <c r="L17" s="63">
        <v>2957</v>
      </c>
      <c r="M17" s="5"/>
      <c r="N17" s="63">
        <v>2235947148</v>
      </c>
      <c r="O17" s="5"/>
      <c r="P17" s="63">
        <v>2040255837</v>
      </c>
      <c r="Q17" s="5"/>
      <c r="R17" s="63">
        <v>195691311</v>
      </c>
    </row>
    <row r="18" spans="2:52" ht="21.75" customHeight="1" x14ac:dyDescent="0.55000000000000004">
      <c r="B18" s="21" t="s">
        <v>203</v>
      </c>
      <c r="D18" s="63">
        <v>5106</v>
      </c>
      <c r="E18" s="5"/>
      <c r="F18" s="63">
        <v>4740505849</v>
      </c>
      <c r="G18" s="5"/>
      <c r="H18" s="63">
        <v>4584775550</v>
      </c>
      <c r="I18" s="5"/>
      <c r="J18" s="63">
        <v>155730299</v>
      </c>
      <c r="K18" s="5"/>
      <c r="L18" s="63">
        <v>5106</v>
      </c>
      <c r="M18" s="5"/>
      <c r="N18" s="63">
        <v>4740505849</v>
      </c>
      <c r="O18" s="5"/>
      <c r="P18" s="63">
        <v>4610327925</v>
      </c>
      <c r="Q18" s="5"/>
      <c r="R18" s="63">
        <v>130177924</v>
      </c>
    </row>
    <row r="19" spans="2:52" ht="21.75" customHeight="1" x14ac:dyDescent="0.55000000000000004">
      <c r="B19" s="21" t="s">
        <v>166</v>
      </c>
      <c r="D19" s="63">
        <v>1300</v>
      </c>
      <c r="E19" s="5"/>
      <c r="F19" s="63">
        <v>1073324624</v>
      </c>
      <c r="G19" s="5"/>
      <c r="H19" s="63">
        <v>1048457532</v>
      </c>
      <c r="I19" s="5"/>
      <c r="J19" s="63">
        <v>24867092</v>
      </c>
      <c r="K19" s="5"/>
      <c r="L19" s="63">
        <v>1300</v>
      </c>
      <c r="M19" s="5"/>
      <c r="N19" s="63">
        <v>1073324624</v>
      </c>
      <c r="O19" s="5"/>
      <c r="P19" s="63">
        <v>981439081</v>
      </c>
      <c r="Q19" s="5"/>
      <c r="R19" s="63">
        <v>91885543</v>
      </c>
    </row>
    <row r="20" spans="2:52" ht="21.75" customHeight="1" x14ac:dyDescent="0.55000000000000004">
      <c r="B20" s="21" t="s">
        <v>200</v>
      </c>
      <c r="D20" s="63">
        <v>2446</v>
      </c>
      <c r="E20" s="5"/>
      <c r="F20" s="63">
        <v>2374104833</v>
      </c>
      <c r="G20" s="5"/>
      <c r="H20" s="63">
        <v>2297458642</v>
      </c>
      <c r="I20" s="5"/>
      <c r="J20" s="63">
        <v>76646191</v>
      </c>
      <c r="K20" s="5"/>
      <c r="L20" s="63">
        <v>2446</v>
      </c>
      <c r="M20" s="5"/>
      <c r="N20" s="63">
        <v>2374104833</v>
      </c>
      <c r="O20" s="5"/>
      <c r="P20" s="63">
        <v>2309442508</v>
      </c>
      <c r="Q20" s="5"/>
      <c r="R20" s="63">
        <v>64662325</v>
      </c>
    </row>
    <row r="21" spans="2:52" ht="21.75" customHeight="1" x14ac:dyDescent="0.55000000000000004">
      <c r="B21" s="21" t="s">
        <v>165</v>
      </c>
      <c r="D21" s="63">
        <v>32301</v>
      </c>
      <c r="E21" s="5"/>
      <c r="F21" s="63">
        <v>67621151</v>
      </c>
      <c r="G21" s="5"/>
      <c r="H21" s="63">
        <v>87111198</v>
      </c>
      <c r="I21" s="5"/>
      <c r="J21" s="63">
        <v>-19490046</v>
      </c>
      <c r="K21" s="5"/>
      <c r="L21" s="63">
        <v>32301</v>
      </c>
      <c r="M21" s="5"/>
      <c r="N21" s="63">
        <v>67621151</v>
      </c>
      <c r="O21" s="5"/>
      <c r="P21" s="63">
        <v>85473645</v>
      </c>
      <c r="Q21" s="5"/>
      <c r="R21" s="63">
        <v>-17852493</v>
      </c>
    </row>
    <row r="22" spans="2:52" ht="21.75" customHeight="1" x14ac:dyDescent="0.55000000000000004">
      <c r="B22" s="21" t="s">
        <v>171</v>
      </c>
      <c r="D22" s="63">
        <v>13382</v>
      </c>
      <c r="E22" s="5"/>
      <c r="F22" s="63">
        <v>186765374</v>
      </c>
      <c r="G22" s="5"/>
      <c r="H22" s="63">
        <v>207916154</v>
      </c>
      <c r="I22" s="5"/>
      <c r="J22" s="63">
        <v>-21150779</v>
      </c>
      <c r="K22" s="5"/>
      <c r="L22" s="63">
        <v>13382</v>
      </c>
      <c r="M22" s="5"/>
      <c r="N22" s="63">
        <v>186765374</v>
      </c>
      <c r="O22" s="5"/>
      <c r="P22" s="63">
        <v>213636176</v>
      </c>
      <c r="Q22" s="5"/>
      <c r="R22" s="63">
        <v>-26870801</v>
      </c>
    </row>
    <row r="23" spans="2:52" ht="21.75" customHeight="1" x14ac:dyDescent="0.55000000000000004">
      <c r="B23" s="21" t="s">
        <v>178</v>
      </c>
      <c r="D23" s="63">
        <v>158060</v>
      </c>
      <c r="E23" s="5"/>
      <c r="F23" s="63">
        <v>1909781258</v>
      </c>
      <c r="G23" s="5"/>
      <c r="H23" s="63">
        <v>2080756963</v>
      </c>
      <c r="I23" s="5"/>
      <c r="J23" s="63">
        <v>-170975704</v>
      </c>
      <c r="K23" s="5"/>
      <c r="L23" s="63">
        <v>158060</v>
      </c>
      <c r="M23" s="5"/>
      <c r="N23" s="63">
        <v>1909781258</v>
      </c>
      <c r="O23" s="5"/>
      <c r="P23" s="63">
        <v>1992905167</v>
      </c>
      <c r="Q23" s="5"/>
      <c r="R23" s="63">
        <v>-83123908</v>
      </c>
    </row>
    <row r="24" spans="2:52" ht="21.75" customHeight="1" x14ac:dyDescent="0.55000000000000004">
      <c r="B24" s="21"/>
      <c r="D24" s="63"/>
      <c r="E24" s="5"/>
      <c r="F24" s="63"/>
      <c r="G24" s="5"/>
      <c r="H24" s="63"/>
      <c r="I24" s="5"/>
      <c r="J24" s="63"/>
      <c r="K24" s="5"/>
      <c r="L24" s="63"/>
      <c r="M24" s="5"/>
      <c r="N24" s="63"/>
      <c r="O24" s="5"/>
      <c r="P24" s="63"/>
      <c r="Q24" s="5"/>
      <c r="R24" s="63"/>
    </row>
    <row r="25" spans="2:52" ht="21.75" thickBot="1" x14ac:dyDescent="0.6">
      <c r="B25" s="35" t="s">
        <v>64</v>
      </c>
      <c r="D25" s="64">
        <f>SUM(D10:D23)</f>
        <v>355290</v>
      </c>
      <c r="E25" s="5"/>
      <c r="F25" s="64">
        <f>SUM(F10:F23)</f>
        <v>108840601495</v>
      </c>
      <c r="G25" s="5"/>
      <c r="H25" s="64">
        <f>SUM(H10:H23)</f>
        <v>105952188671</v>
      </c>
      <c r="I25" s="5"/>
      <c r="J25" s="64">
        <f>SUM(J10:J23)</f>
        <v>2888412827</v>
      </c>
      <c r="K25" s="5"/>
      <c r="L25" s="64">
        <f>SUM(L10:L23)</f>
        <v>355290</v>
      </c>
      <c r="M25" s="5"/>
      <c r="N25" s="64">
        <f>SUM(N10:N23)</f>
        <v>108840601495</v>
      </c>
      <c r="O25" s="5"/>
      <c r="P25" s="64">
        <f>SUM(P10:P23)</f>
        <v>100461846080</v>
      </c>
      <c r="Q25" s="5"/>
      <c r="R25" s="64">
        <f>SUM(R10:R23)</f>
        <v>8378755418</v>
      </c>
      <c r="AI25" s="21"/>
      <c r="AK25" s="63"/>
      <c r="AL25" s="5"/>
      <c r="AM25" s="63"/>
      <c r="AN25" s="5"/>
      <c r="AO25" s="63"/>
      <c r="AP25" s="5"/>
      <c r="AQ25" s="63"/>
      <c r="AR25" s="5"/>
      <c r="AS25" s="63"/>
      <c r="AT25" s="5"/>
      <c r="AU25" s="63"/>
      <c r="AV25" s="5"/>
      <c r="AW25" s="63"/>
      <c r="AX25" s="5"/>
      <c r="AY25" s="63"/>
    </row>
    <row r="26" spans="2:52" ht="21.75" thickTop="1" x14ac:dyDescent="0.55000000000000004">
      <c r="AI26" s="21"/>
      <c r="AK26" s="63"/>
      <c r="AL26" s="5"/>
      <c r="AM26" s="63"/>
      <c r="AN26" s="5"/>
      <c r="AO26" s="63"/>
      <c r="AP26" s="5"/>
      <c r="AQ26" s="63"/>
      <c r="AR26" s="5"/>
      <c r="AS26" s="63"/>
      <c r="AT26" s="5"/>
      <c r="AU26" s="63"/>
      <c r="AV26" s="5"/>
      <c r="AW26" s="63"/>
      <c r="AX26" s="5"/>
      <c r="AY26" s="63"/>
    </row>
    <row r="27" spans="2:52" ht="30" x14ac:dyDescent="0.75">
      <c r="J27" s="42">
        <v>21</v>
      </c>
      <c r="L27" s="20"/>
      <c r="AI27" s="21"/>
      <c r="AK27" s="63"/>
      <c r="AL27" s="5"/>
      <c r="AM27" s="63"/>
      <c r="AN27" s="5"/>
      <c r="AO27" s="63"/>
      <c r="AP27" s="5"/>
      <c r="AQ27" s="63"/>
      <c r="AR27" s="5"/>
      <c r="AS27" s="63"/>
      <c r="AT27" s="5"/>
      <c r="AU27" s="63"/>
      <c r="AV27" s="5"/>
      <c r="AW27" s="63"/>
      <c r="AX27" s="5"/>
      <c r="AY27" s="63"/>
    </row>
    <row r="28" spans="2:52" x14ac:dyDescent="0.55000000000000004">
      <c r="AI28" s="21"/>
      <c r="AK28" s="63"/>
      <c r="AL28" s="5"/>
      <c r="AM28" s="63"/>
      <c r="AN28" s="5"/>
      <c r="AO28" s="63"/>
      <c r="AP28" s="5"/>
      <c r="AQ28" s="63"/>
      <c r="AR28" s="5"/>
      <c r="AS28" s="63"/>
      <c r="AT28" s="5"/>
      <c r="AU28" s="63"/>
      <c r="AV28" s="5"/>
      <c r="AW28" s="63"/>
      <c r="AX28" s="5"/>
      <c r="AY28" s="63"/>
    </row>
    <row r="29" spans="2:52" x14ac:dyDescent="0.55000000000000004">
      <c r="AI29" s="21"/>
      <c r="AK29" s="63"/>
      <c r="AL29" s="5"/>
      <c r="AM29" s="63"/>
      <c r="AN29" s="5"/>
      <c r="AO29" s="63"/>
      <c r="AP29" s="5"/>
      <c r="AQ29" s="63"/>
      <c r="AR29" s="5"/>
      <c r="AS29" s="63"/>
      <c r="AT29" s="5"/>
      <c r="AU29" s="63"/>
      <c r="AV29" s="5"/>
      <c r="AW29" s="63"/>
      <c r="AX29" s="5"/>
      <c r="AY29" s="63"/>
    </row>
    <row r="30" spans="2:52" x14ac:dyDescent="0.55000000000000004">
      <c r="AJ30" s="21"/>
      <c r="AL30" s="63"/>
      <c r="AM30" s="5"/>
      <c r="AN30" s="63"/>
      <c r="AO30" s="5"/>
      <c r="AP30" s="63"/>
      <c r="AQ30" s="5"/>
      <c r="AR30" s="63"/>
      <c r="AS30" s="5"/>
      <c r="AT30" s="63"/>
      <c r="AU30" s="5"/>
      <c r="AV30" s="63"/>
      <c r="AW30" s="5"/>
      <c r="AX30" s="63"/>
      <c r="AY30" s="5"/>
      <c r="AZ30" s="63"/>
    </row>
    <row r="31" spans="2:52" x14ac:dyDescent="0.55000000000000004">
      <c r="AJ31" s="21"/>
      <c r="AL31" s="63"/>
      <c r="AM31" s="5"/>
      <c r="AN31" s="63"/>
      <c r="AO31" s="5"/>
      <c r="AP31" s="63"/>
      <c r="AQ31" s="5"/>
      <c r="AR31" s="63"/>
      <c r="AS31" s="5"/>
      <c r="AT31" s="63"/>
      <c r="AU31" s="5"/>
      <c r="AV31" s="63"/>
      <c r="AW31" s="5"/>
      <c r="AX31" s="63"/>
      <c r="AY31" s="5"/>
      <c r="AZ31" s="63"/>
    </row>
    <row r="32" spans="2:52" x14ac:dyDescent="0.55000000000000004">
      <c r="AJ32" s="21"/>
      <c r="AL32" s="63"/>
      <c r="AM32" s="5"/>
      <c r="AN32" s="63"/>
      <c r="AO32" s="5"/>
      <c r="AP32" s="63"/>
      <c r="AQ32" s="5"/>
      <c r="AR32" s="63"/>
      <c r="AS32" s="5"/>
      <c r="AT32" s="63"/>
      <c r="AU32" s="5"/>
      <c r="AV32" s="63"/>
      <c r="AW32" s="5"/>
      <c r="AX32" s="63"/>
      <c r="AY32" s="5"/>
      <c r="AZ32" s="63"/>
    </row>
    <row r="33" spans="36:52" x14ac:dyDescent="0.55000000000000004">
      <c r="AJ33" s="21"/>
      <c r="AL33" s="63"/>
      <c r="AM33" s="5"/>
      <c r="AN33" s="63"/>
      <c r="AO33" s="5"/>
      <c r="AP33" s="63"/>
      <c r="AQ33" s="5"/>
      <c r="AR33" s="63"/>
      <c r="AS33" s="5"/>
      <c r="AT33" s="63"/>
      <c r="AU33" s="5"/>
      <c r="AV33" s="63"/>
      <c r="AW33" s="5"/>
      <c r="AX33" s="63"/>
      <c r="AY33" s="5"/>
      <c r="AZ33" s="63"/>
    </row>
    <row r="34" spans="36:52" x14ac:dyDescent="0.55000000000000004">
      <c r="AJ34" s="21"/>
      <c r="AL34" s="63"/>
      <c r="AM34" s="5"/>
      <c r="AN34" s="63"/>
      <c r="AO34" s="5"/>
      <c r="AP34" s="63"/>
      <c r="AQ34" s="5"/>
      <c r="AR34" s="63"/>
      <c r="AS34" s="5"/>
      <c r="AT34" s="63"/>
      <c r="AU34" s="5"/>
      <c r="AV34" s="63"/>
      <c r="AW34" s="5"/>
      <c r="AX34" s="63"/>
      <c r="AY34" s="5"/>
      <c r="AZ34" s="63"/>
    </row>
    <row r="35" spans="36:52" x14ac:dyDescent="0.55000000000000004">
      <c r="AJ35" s="21"/>
      <c r="AL35" s="63"/>
      <c r="AM35" s="5"/>
      <c r="AN35" s="63"/>
      <c r="AO35" s="5"/>
      <c r="AP35" s="63"/>
      <c r="AQ35" s="5"/>
      <c r="AR35" s="63"/>
      <c r="AS35" s="5"/>
      <c r="AT35" s="63"/>
      <c r="AU35" s="5"/>
      <c r="AV35" s="63"/>
      <c r="AW35" s="5"/>
      <c r="AX35" s="63"/>
      <c r="AY35" s="5"/>
      <c r="AZ35" s="63"/>
    </row>
    <row r="36" spans="36:52" x14ac:dyDescent="0.55000000000000004">
      <c r="AJ36" s="21"/>
      <c r="AL36" s="63"/>
      <c r="AM36" s="5"/>
      <c r="AN36" s="63"/>
      <c r="AO36" s="5"/>
      <c r="AP36" s="63"/>
      <c r="AQ36" s="5"/>
      <c r="AR36" s="63"/>
      <c r="AS36" s="5"/>
      <c r="AT36" s="63"/>
      <c r="AU36" s="5"/>
      <c r="AV36" s="63"/>
      <c r="AW36" s="5"/>
      <c r="AX36" s="63"/>
      <c r="AY36" s="5"/>
      <c r="AZ36" s="63"/>
    </row>
    <row r="37" spans="36:52" x14ac:dyDescent="0.55000000000000004">
      <c r="AJ37" s="21"/>
      <c r="AL37" s="63"/>
      <c r="AM37" s="5"/>
      <c r="AN37" s="63"/>
      <c r="AO37" s="5"/>
      <c r="AP37" s="63"/>
      <c r="AQ37" s="5"/>
      <c r="AR37" s="63"/>
      <c r="AS37" s="5"/>
      <c r="AT37" s="63"/>
      <c r="AU37" s="5"/>
      <c r="AV37" s="63"/>
      <c r="AW37" s="5"/>
      <c r="AX37" s="63"/>
      <c r="AY37" s="5"/>
      <c r="AZ37" s="63"/>
    </row>
    <row r="38" spans="36:52" x14ac:dyDescent="0.55000000000000004">
      <c r="AJ38" s="21"/>
      <c r="AL38" s="63"/>
      <c r="AM38" s="5"/>
      <c r="AN38" s="63"/>
      <c r="AO38" s="5"/>
      <c r="AP38" s="63"/>
      <c r="AQ38" s="5"/>
      <c r="AR38" s="63"/>
      <c r="AS38" s="5"/>
      <c r="AT38" s="63"/>
      <c r="AU38" s="5"/>
      <c r="AV38" s="63"/>
      <c r="AW38" s="5"/>
      <c r="AX38" s="63"/>
      <c r="AY38" s="5"/>
      <c r="AZ38" s="63"/>
    </row>
    <row r="39" spans="36:52" x14ac:dyDescent="0.55000000000000004">
      <c r="AJ39" s="21"/>
      <c r="AL39" s="63"/>
      <c r="AM39" s="5"/>
      <c r="AN39" s="63"/>
      <c r="AO39" s="5"/>
      <c r="AP39" s="63"/>
      <c r="AQ39" s="5"/>
      <c r="AR39" s="63"/>
      <c r="AS39" s="5"/>
      <c r="AT39" s="63"/>
      <c r="AU39" s="5"/>
      <c r="AV39" s="63"/>
      <c r="AW39" s="5"/>
      <c r="AX39" s="63"/>
      <c r="AY39" s="5"/>
      <c r="AZ39" s="63"/>
    </row>
    <row r="40" spans="36:52" x14ac:dyDescent="0.55000000000000004">
      <c r="AJ40" s="21"/>
      <c r="AL40" s="63"/>
      <c r="AM40" s="5"/>
      <c r="AN40" s="63"/>
      <c r="AO40" s="5"/>
      <c r="AP40" s="63"/>
      <c r="AQ40" s="5"/>
      <c r="AR40" s="63"/>
      <c r="AS40" s="5"/>
      <c r="AT40" s="63"/>
      <c r="AU40" s="5"/>
      <c r="AV40" s="63"/>
      <c r="AW40" s="5"/>
      <c r="AX40" s="63"/>
      <c r="AY40" s="5"/>
      <c r="AZ40" s="63"/>
    </row>
  </sheetData>
  <sortState ref="B10:S23">
    <sortCondition descending="1" ref="R10:R23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A25"/>
  <sheetViews>
    <sheetView rightToLeft="1" view="pageBreakPreview" zoomScale="55" zoomScaleNormal="55" zoomScaleSheetLayoutView="55" workbookViewId="0">
      <selection activeCell="Q23" sqref="Q23"/>
    </sheetView>
  </sheetViews>
  <sheetFormatPr defaultColWidth="9.125" defaultRowHeight="33" x14ac:dyDescent="0.8"/>
  <cols>
    <col min="1" max="1" width="2.625" style="41" customWidth="1"/>
    <col min="2" max="2" width="1.25" style="41" customWidth="1"/>
    <col min="3" max="3" width="49.375" style="41" bestFit="1" customWidth="1"/>
    <col min="4" max="4" width="1.75" style="41" customWidth="1"/>
    <col min="5" max="5" width="20.25" style="41" customWidth="1"/>
    <col min="6" max="6" width="1.375" style="41" customWidth="1"/>
    <col min="7" max="7" width="26.25" style="41" bestFit="1" customWidth="1"/>
    <col min="8" max="8" width="2" style="41" customWidth="1"/>
    <col min="9" max="9" width="29.125" style="41" bestFit="1" customWidth="1"/>
    <col min="10" max="10" width="1.75" style="41" customWidth="1"/>
    <col min="11" max="11" width="23.625" style="41" customWidth="1"/>
    <col min="12" max="12" width="1.375" style="41" customWidth="1"/>
    <col min="13" max="13" width="26.25" style="41" bestFit="1" customWidth="1"/>
    <col min="14" max="14" width="1.25" style="41" customWidth="1"/>
    <col min="15" max="15" width="24.25" style="41" customWidth="1"/>
    <col min="16" max="16" width="1" style="41" customWidth="1"/>
    <col min="17" max="17" width="26.25" style="41" bestFit="1" customWidth="1"/>
    <col min="18" max="18" width="1" style="41" customWidth="1"/>
    <col min="19" max="19" width="20.75" style="41" customWidth="1"/>
    <col min="20" max="20" width="0.75" style="41" customWidth="1"/>
    <col min="21" max="21" width="16.375" style="41" bestFit="1" customWidth="1"/>
    <col min="22" max="22" width="1.375" style="41" customWidth="1"/>
    <col min="23" max="23" width="26.25" style="41" bestFit="1" customWidth="1"/>
    <col min="24" max="24" width="1.25" style="41" customWidth="1"/>
    <col min="25" max="25" width="29.125" style="41" customWidth="1"/>
    <col min="26" max="26" width="1.75" style="41" customWidth="1"/>
    <col min="27" max="27" width="24.875" style="57" customWidth="1"/>
    <col min="28" max="28" width="1" style="41" customWidth="1"/>
    <col min="29" max="29" width="9.125" style="41" customWidth="1"/>
    <col min="30" max="16384" width="9.125" style="41"/>
  </cols>
  <sheetData>
    <row r="2" spans="3:27" ht="46.5" x14ac:dyDescent="0.8">
      <c r="C2" s="178" t="s">
        <v>74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</row>
    <row r="3" spans="3:27" ht="46.5" x14ac:dyDescent="0.8">
      <c r="C3" s="178" t="s">
        <v>0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</row>
    <row r="4" spans="3:27" ht="46.5" x14ac:dyDescent="0.8">
      <c r="C4" s="178" t="s">
        <v>205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3:27" ht="147" customHeight="1" x14ac:dyDescent="0.8">
      <c r="C5" s="51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3:27" ht="39" x14ac:dyDescent="0.8">
      <c r="C6" s="177" t="s">
        <v>148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</row>
    <row r="8" spans="3:27" s="53" customFormat="1" ht="34.5" customHeight="1" x14ac:dyDescent="0.25">
      <c r="C8" s="186" t="s">
        <v>1</v>
      </c>
      <c r="E8" s="184" t="s">
        <v>197</v>
      </c>
      <c r="F8" s="184" t="s">
        <v>2</v>
      </c>
      <c r="G8" s="184" t="s">
        <v>2</v>
      </c>
      <c r="H8" s="184" t="s">
        <v>2</v>
      </c>
      <c r="I8" s="184" t="s">
        <v>2</v>
      </c>
      <c r="J8" s="179"/>
      <c r="K8" s="184" t="s">
        <v>3</v>
      </c>
      <c r="L8" s="184" t="s">
        <v>3</v>
      </c>
      <c r="M8" s="184" t="s">
        <v>3</v>
      </c>
      <c r="N8" s="184" t="s">
        <v>3</v>
      </c>
      <c r="O8" s="184" t="s">
        <v>3</v>
      </c>
      <c r="P8" s="184" t="s">
        <v>3</v>
      </c>
      <c r="Q8" s="184" t="s">
        <v>3</v>
      </c>
      <c r="R8" s="179"/>
      <c r="S8" s="184" t="s">
        <v>206</v>
      </c>
      <c r="T8" s="184" t="s">
        <v>4</v>
      </c>
      <c r="U8" s="184" t="s">
        <v>4</v>
      </c>
      <c r="V8" s="184" t="s">
        <v>4</v>
      </c>
      <c r="W8" s="184" t="s">
        <v>4</v>
      </c>
      <c r="X8" s="184" t="s">
        <v>4</v>
      </c>
      <c r="Y8" s="184" t="s">
        <v>4</v>
      </c>
      <c r="Z8" s="184" t="s">
        <v>4</v>
      </c>
      <c r="AA8" s="184" t="s">
        <v>4</v>
      </c>
    </row>
    <row r="9" spans="3:27" s="53" customFormat="1" ht="44.25" customHeight="1" x14ac:dyDescent="0.25">
      <c r="C9" s="186" t="s">
        <v>1</v>
      </c>
      <c r="D9" s="179"/>
      <c r="E9" s="182" t="s">
        <v>5</v>
      </c>
      <c r="F9" s="180"/>
      <c r="G9" s="182" t="s">
        <v>6</v>
      </c>
      <c r="H9" s="54"/>
      <c r="I9" s="182" t="s">
        <v>7</v>
      </c>
      <c r="J9" s="179"/>
      <c r="K9" s="182" t="s">
        <v>8</v>
      </c>
      <c r="L9" s="182" t="s">
        <v>8</v>
      </c>
      <c r="M9" s="182" t="s">
        <v>8</v>
      </c>
      <c r="N9" s="54"/>
      <c r="O9" s="182" t="s">
        <v>9</v>
      </c>
      <c r="P9" s="182" t="s">
        <v>9</v>
      </c>
      <c r="Q9" s="182" t="s">
        <v>9</v>
      </c>
      <c r="R9" s="179"/>
      <c r="S9" s="182" t="s">
        <v>5</v>
      </c>
      <c r="T9" s="180"/>
      <c r="U9" s="182" t="s">
        <v>10</v>
      </c>
      <c r="V9" s="180"/>
      <c r="W9" s="182" t="s">
        <v>6</v>
      </c>
      <c r="X9" s="180"/>
      <c r="Y9" s="182" t="s">
        <v>7</v>
      </c>
      <c r="Z9" s="179"/>
      <c r="AA9" s="182" t="s">
        <v>11</v>
      </c>
    </row>
    <row r="10" spans="3:27" s="53" customFormat="1" ht="54" customHeight="1" x14ac:dyDescent="0.25">
      <c r="C10" s="186" t="s">
        <v>1</v>
      </c>
      <c r="D10" s="179"/>
      <c r="E10" s="183" t="s">
        <v>5</v>
      </c>
      <c r="F10" s="181"/>
      <c r="G10" s="183" t="s">
        <v>6</v>
      </c>
      <c r="H10" s="55"/>
      <c r="I10" s="183" t="s">
        <v>7</v>
      </c>
      <c r="J10" s="179"/>
      <c r="K10" s="183" t="s">
        <v>5</v>
      </c>
      <c r="L10" s="89"/>
      <c r="M10" s="183" t="s">
        <v>6</v>
      </c>
      <c r="N10" s="55"/>
      <c r="O10" s="183" t="s">
        <v>5</v>
      </c>
      <c r="P10" s="55"/>
      <c r="Q10" s="183" t="s">
        <v>12</v>
      </c>
      <c r="R10" s="179"/>
      <c r="S10" s="183" t="s">
        <v>5</v>
      </c>
      <c r="T10" s="181"/>
      <c r="U10" s="183" t="s">
        <v>10</v>
      </c>
      <c r="V10" s="181"/>
      <c r="W10" s="183" t="s">
        <v>6</v>
      </c>
      <c r="X10" s="181"/>
      <c r="Y10" s="183" t="s">
        <v>7</v>
      </c>
      <c r="Z10" s="179"/>
      <c r="AA10" s="183" t="s">
        <v>11</v>
      </c>
    </row>
    <row r="11" spans="3:27" x14ac:dyDescent="0.8">
      <c r="C11" s="56" t="s">
        <v>171</v>
      </c>
      <c r="E11" s="100">
        <v>13382</v>
      </c>
      <c r="F11" s="101"/>
      <c r="G11" s="100">
        <v>227863220</v>
      </c>
      <c r="H11" s="101"/>
      <c r="I11" s="100">
        <v>207916154.07300001</v>
      </c>
      <c r="J11" s="101"/>
      <c r="K11" s="100">
        <v>0</v>
      </c>
      <c r="L11" s="84"/>
      <c r="M11" s="100">
        <v>0</v>
      </c>
      <c r="N11" s="101"/>
      <c r="O11" s="100">
        <v>0</v>
      </c>
      <c r="P11" s="101"/>
      <c r="Q11" s="100">
        <v>0</v>
      </c>
      <c r="R11" s="101"/>
      <c r="S11" s="100">
        <v>13382</v>
      </c>
      <c r="T11" s="101"/>
      <c r="U11" s="100">
        <v>14040</v>
      </c>
      <c r="V11" s="84"/>
      <c r="W11" s="100">
        <v>227863220</v>
      </c>
      <c r="X11" s="101"/>
      <c r="Y11" s="100">
        <v>186765374.484</v>
      </c>
      <c r="Z11" s="101"/>
      <c r="AA11" s="84">
        <f>Y11/'سرمایه گذاری ها'!$O$17</f>
        <v>1.1364041108145864E-3</v>
      </c>
    </row>
    <row r="12" spans="3:27" x14ac:dyDescent="0.8">
      <c r="C12" s="41" t="s">
        <v>165</v>
      </c>
      <c r="E12" s="100">
        <v>32301</v>
      </c>
      <c r="F12" s="101"/>
      <c r="G12" s="100">
        <v>105755995</v>
      </c>
      <c r="H12" s="101"/>
      <c r="I12" s="100">
        <v>87111198.952649996</v>
      </c>
      <c r="J12" s="101"/>
      <c r="K12" s="100">
        <v>0</v>
      </c>
      <c r="L12" s="84"/>
      <c r="M12" s="100">
        <v>0</v>
      </c>
      <c r="N12" s="101"/>
      <c r="O12" s="100">
        <v>0</v>
      </c>
      <c r="P12" s="101"/>
      <c r="Q12" s="100">
        <v>0</v>
      </c>
      <c r="R12" s="101"/>
      <c r="S12" s="100">
        <v>32301</v>
      </c>
      <c r="T12" s="101"/>
      <c r="U12" s="100">
        <v>2106</v>
      </c>
      <c r="V12" s="84"/>
      <c r="W12" s="100">
        <v>105755995</v>
      </c>
      <c r="X12" s="101"/>
      <c r="Y12" s="100">
        <v>67621151.859300002</v>
      </c>
      <c r="Z12" s="101"/>
      <c r="AA12" s="84">
        <f>Y12/'سرمایه گذاری ها'!$O$17</f>
        <v>4.1145182913714643E-4</v>
      </c>
    </row>
    <row r="13" spans="3:27" x14ac:dyDescent="0.8">
      <c r="C13" s="161" t="s">
        <v>168</v>
      </c>
      <c r="E13" s="100">
        <v>1</v>
      </c>
      <c r="F13" s="101"/>
      <c r="G13" s="100">
        <v>3353</v>
      </c>
      <c r="H13" s="101"/>
      <c r="I13" s="100">
        <v>5099.4764999999998</v>
      </c>
      <c r="J13" s="101"/>
      <c r="K13" s="100">
        <v>0</v>
      </c>
      <c r="L13" s="84"/>
      <c r="M13" s="100">
        <v>0</v>
      </c>
      <c r="N13" s="101"/>
      <c r="O13" s="100">
        <v>-1</v>
      </c>
      <c r="P13" s="101"/>
      <c r="Q13" s="100">
        <v>1</v>
      </c>
      <c r="R13" s="101"/>
      <c r="S13" s="100">
        <v>0</v>
      </c>
      <c r="T13" s="101"/>
      <c r="U13" s="100">
        <v>0</v>
      </c>
      <c r="V13" s="84"/>
      <c r="W13" s="100">
        <v>0</v>
      </c>
      <c r="X13" s="101"/>
      <c r="Y13" s="100">
        <v>0</v>
      </c>
      <c r="Z13" s="101"/>
      <c r="AA13" s="84">
        <f>Y13/'سرمایه گذاری ها'!$O$17</f>
        <v>0</v>
      </c>
    </row>
    <row r="14" spans="3:27" ht="33.75" thickBot="1" x14ac:dyDescent="0.85">
      <c r="C14" s="41" t="s">
        <v>64</v>
      </c>
      <c r="E14" s="102">
        <f>SUM(E11:E13)</f>
        <v>45684</v>
      </c>
      <c r="F14" s="100"/>
      <c r="G14" s="102">
        <f>SUM(G11:G13)</f>
        <v>333622568</v>
      </c>
      <c r="H14" s="102"/>
      <c r="I14" s="102">
        <f>SUM(I11:I13)</f>
        <v>295032452.50215</v>
      </c>
      <c r="J14" s="102"/>
      <c r="K14" s="102">
        <f>SUM(K11:K13)</f>
        <v>0</v>
      </c>
      <c r="L14" s="102"/>
      <c r="M14" s="102">
        <f>SUM(M11:M13)</f>
        <v>0</v>
      </c>
      <c r="N14" s="102"/>
      <c r="O14" s="102">
        <f>SUM(O11:O13)</f>
        <v>-1</v>
      </c>
      <c r="P14" s="102"/>
      <c r="Q14" s="102">
        <f>SUM(Q11:Q13)</f>
        <v>1</v>
      </c>
      <c r="R14" s="102"/>
      <c r="S14" s="102">
        <f>SUM(S11:S13)</f>
        <v>45683</v>
      </c>
      <c r="T14" s="102"/>
      <c r="U14" s="102"/>
      <c r="V14" s="102"/>
      <c r="W14" s="102">
        <f>SUM(W11:W13)</f>
        <v>333619215</v>
      </c>
      <c r="X14" s="102"/>
      <c r="Y14" s="102">
        <f>SUM(Y11:Y13)</f>
        <v>254386526.34329998</v>
      </c>
      <c r="Z14" s="100"/>
      <c r="AA14" s="97">
        <f>SUM(AA11:AA13)</f>
        <v>1.5478559399517329E-3</v>
      </c>
    </row>
    <row r="15" spans="3:27" ht="63.75" customHeight="1" thickTop="1" x14ac:dyDescent="0.8">
      <c r="L15"/>
      <c r="V15"/>
    </row>
    <row r="16" spans="3:27" ht="30.75" customHeight="1" x14ac:dyDescent="0.8">
      <c r="C16" s="185">
        <v>2</v>
      </c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</row>
    <row r="17" spans="12:22" x14ac:dyDescent="0.8">
      <c r="L17"/>
      <c r="V17"/>
    </row>
    <row r="18" spans="12:22" x14ac:dyDescent="0.8">
      <c r="L18"/>
      <c r="V18"/>
    </row>
    <row r="19" spans="12:22" x14ac:dyDescent="0.8">
      <c r="L19"/>
      <c r="V19"/>
    </row>
    <row r="20" spans="12:22" x14ac:dyDescent="0.8">
      <c r="L20"/>
      <c r="V20"/>
    </row>
    <row r="21" spans="12:22" x14ac:dyDescent="0.8">
      <c r="L21"/>
      <c r="V21"/>
    </row>
    <row r="22" spans="12:22" x14ac:dyDescent="0.8">
      <c r="L22"/>
      <c r="V22"/>
    </row>
    <row r="23" spans="12:22" x14ac:dyDescent="0.8">
      <c r="L23"/>
      <c r="V23"/>
    </row>
    <row r="24" spans="12:22" x14ac:dyDescent="0.8">
      <c r="L24"/>
      <c r="V24"/>
    </row>
    <row r="25" spans="12:22" x14ac:dyDescent="0.8">
      <c r="L25"/>
      <c r="V25"/>
    </row>
  </sheetData>
  <sortState ref="C11:Y13">
    <sortCondition descending="1" ref="Y11:Y13"/>
  </sortState>
  <mergeCells count="31">
    <mergeCell ref="C16:AA16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2"/>
  <sheetViews>
    <sheetView rightToLeft="1" view="pageBreakPreview" zoomScale="80" zoomScaleNormal="64" zoomScaleSheetLayoutView="80" workbookViewId="0">
      <selection activeCell="M4" sqref="M4"/>
    </sheetView>
  </sheetViews>
  <sheetFormatPr defaultRowHeight="15" x14ac:dyDescent="0.25"/>
  <cols>
    <col min="2" max="2" width="1.125" customWidth="1"/>
    <col min="4" max="4" width="1.625" customWidth="1"/>
    <col min="6" max="6" width="0.75" customWidth="1"/>
    <col min="8" max="8" width="0.875" customWidth="1"/>
    <col min="10" max="10" width="0.75" customWidth="1"/>
    <col min="12" max="12" width="1.125" customWidth="1"/>
    <col min="14" max="14" width="0.875" customWidth="1"/>
    <col min="16" max="16" width="1.625" customWidth="1"/>
    <col min="18" max="18" width="1.25" customWidth="1"/>
    <col min="20" max="20" width="0.875" customWidth="1"/>
    <col min="22" max="22" width="1.125" customWidth="1"/>
    <col min="24" max="24" width="0.875" customWidth="1"/>
    <col min="26" max="26" width="1.125" customWidth="1"/>
    <col min="28" max="28" width="1.125" customWidth="1"/>
    <col min="30" max="30" width="0.875" customWidth="1"/>
    <col min="32" max="32" width="0.875" customWidth="1"/>
    <col min="34" max="34" width="0.875" customWidth="1"/>
    <col min="36" max="36" width="1.125" customWidth="1"/>
    <col min="38" max="38" width="1.25" customWidth="1"/>
    <col min="40" max="40" width="0.875" customWidth="1"/>
    <col min="42" max="42" width="0.875" customWidth="1"/>
    <col min="44" max="44" width="1.125" customWidth="1"/>
    <col min="47" max="47" width="1.125" customWidth="1"/>
  </cols>
  <sheetData>
    <row r="1" spans="1:49" ht="25.5" x14ac:dyDescent="0.25">
      <c r="A1" s="187" t="s">
        <v>74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</row>
    <row r="2" spans="1:49" ht="25.5" x14ac:dyDescent="0.25">
      <c r="A2" s="187" t="s">
        <v>79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</row>
    <row r="3" spans="1:49" ht="25.5" x14ac:dyDescent="0.25">
      <c r="A3" s="187" t="s">
        <v>205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</row>
    <row r="4" spans="1:49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</row>
    <row r="5" spans="1:49" ht="18.75" x14ac:dyDescent="0.3">
      <c r="A5" s="190" t="s">
        <v>207</v>
      </c>
      <c r="B5" s="191"/>
      <c r="C5" s="191"/>
      <c r="D5" s="191"/>
      <c r="E5" s="191"/>
      <c r="F5" s="191"/>
      <c r="G5" s="191"/>
      <c r="H5" s="191"/>
      <c r="I5" s="19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</row>
    <row r="6" spans="1:49" x14ac:dyDescent="0.25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</row>
    <row r="7" spans="1:49" x14ac:dyDescent="0.25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</row>
    <row r="8" spans="1:49" ht="24" x14ac:dyDescent="0.25">
      <c r="A8" s="188" t="s">
        <v>80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</row>
    <row r="9" spans="1:49" ht="21" x14ac:dyDescent="0.25">
      <c r="A9" s="111"/>
      <c r="B9" s="111"/>
      <c r="C9" s="111"/>
      <c r="D9" s="111"/>
      <c r="E9" s="111"/>
      <c r="F9" s="111"/>
      <c r="G9" s="111"/>
      <c r="H9" s="111"/>
      <c r="I9" s="189" t="s">
        <v>197</v>
      </c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11"/>
      <c r="AC9" s="189" t="s">
        <v>206</v>
      </c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11"/>
      <c r="AU9" s="111"/>
      <c r="AV9" s="111"/>
      <c r="AW9" s="111"/>
    </row>
    <row r="10" spans="1:49" x14ac:dyDescent="0.25">
      <c r="A10" s="111"/>
      <c r="B10" s="111"/>
      <c r="C10" s="111"/>
      <c r="D10" s="111"/>
      <c r="E10" s="111"/>
      <c r="F10" s="111"/>
      <c r="G10" s="111"/>
      <c r="H10" s="111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1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1"/>
      <c r="AU10" s="111"/>
      <c r="AV10" s="111"/>
      <c r="AW10" s="111"/>
    </row>
    <row r="11" spans="1:49" ht="21" x14ac:dyDescent="0.25">
      <c r="A11" s="189" t="s">
        <v>81</v>
      </c>
      <c r="B11" s="189"/>
      <c r="C11" s="189"/>
      <c r="D11" s="189"/>
      <c r="E11" s="189"/>
      <c r="F11" s="189"/>
      <c r="G11" s="189"/>
      <c r="H11" s="111"/>
      <c r="I11" s="189" t="s">
        <v>14</v>
      </c>
      <c r="J11" s="189"/>
      <c r="K11" s="189"/>
      <c r="L11" s="111"/>
      <c r="M11" s="189" t="s">
        <v>15</v>
      </c>
      <c r="N11" s="189"/>
      <c r="O11" s="189"/>
      <c r="P11" s="111"/>
      <c r="Q11" s="189" t="s">
        <v>16</v>
      </c>
      <c r="R11" s="189"/>
      <c r="S11" s="189"/>
      <c r="T11" s="189"/>
      <c r="U11" s="189"/>
      <c r="V11" s="111"/>
      <c r="W11" s="189" t="s">
        <v>82</v>
      </c>
      <c r="X11" s="189"/>
      <c r="Y11" s="189"/>
      <c r="Z11" s="189"/>
      <c r="AA11" s="189"/>
      <c r="AB11" s="111"/>
      <c r="AC11" s="189" t="s">
        <v>14</v>
      </c>
      <c r="AD11" s="189"/>
      <c r="AE11" s="189"/>
      <c r="AF11" s="189"/>
      <c r="AG11" s="189"/>
      <c r="AH11" s="111"/>
      <c r="AI11" s="189" t="s">
        <v>15</v>
      </c>
      <c r="AJ11" s="189"/>
      <c r="AK11" s="189"/>
      <c r="AL11" s="111"/>
      <c r="AM11" s="189" t="s">
        <v>16</v>
      </c>
      <c r="AN11" s="189"/>
      <c r="AO11" s="189"/>
      <c r="AP11" s="111"/>
      <c r="AQ11" s="189" t="s">
        <v>82</v>
      </c>
      <c r="AR11" s="189"/>
      <c r="AS11" s="189"/>
      <c r="AT11" s="111"/>
      <c r="AU11" s="111"/>
      <c r="AV11" s="111"/>
      <c r="AW11" s="111"/>
    </row>
    <row r="12" spans="1:49" ht="24" x14ac:dyDescent="0.25">
      <c r="A12" s="188" t="s">
        <v>83</v>
      </c>
      <c r="B12" s="192"/>
      <c r="C12" s="192"/>
      <c r="D12" s="192"/>
      <c r="E12" s="192"/>
      <c r="F12" s="192"/>
      <c r="G12" s="192"/>
      <c r="H12" s="188"/>
      <c r="I12" s="192"/>
      <c r="J12" s="192"/>
      <c r="K12" s="192"/>
      <c r="L12" s="188"/>
      <c r="M12" s="192"/>
      <c r="N12" s="192"/>
      <c r="O12" s="192"/>
      <c r="P12" s="188"/>
      <c r="Q12" s="192"/>
      <c r="R12" s="192"/>
      <c r="S12" s="192"/>
      <c r="T12" s="192"/>
      <c r="U12" s="192"/>
      <c r="V12" s="188"/>
      <c r="W12" s="192"/>
      <c r="X12" s="192"/>
      <c r="Y12" s="192"/>
      <c r="Z12" s="192"/>
      <c r="AA12" s="192"/>
      <c r="AB12" s="188"/>
      <c r="AC12" s="192"/>
      <c r="AD12" s="192"/>
      <c r="AE12" s="192"/>
      <c r="AF12" s="192"/>
      <c r="AG12" s="192"/>
      <c r="AH12" s="188"/>
      <c r="AI12" s="192"/>
      <c r="AJ12" s="192"/>
      <c r="AK12" s="192"/>
      <c r="AL12" s="188"/>
      <c r="AM12" s="192"/>
      <c r="AN12" s="192"/>
      <c r="AO12" s="192"/>
      <c r="AP12" s="188"/>
      <c r="AQ12" s="192"/>
      <c r="AR12" s="192"/>
      <c r="AS12" s="192"/>
      <c r="AT12" s="188"/>
      <c r="AU12" s="188"/>
      <c r="AV12" s="188"/>
      <c r="AW12" s="188"/>
    </row>
    <row r="13" spans="1:49" ht="21" x14ac:dyDescent="0.25">
      <c r="A13" s="111"/>
      <c r="B13" s="111"/>
      <c r="C13" s="189" t="str">
        <f>I9</f>
        <v>1404/03/31</v>
      </c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11"/>
      <c r="Y13" s="189" t="s">
        <v>206</v>
      </c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11"/>
    </row>
    <row r="14" spans="1:49" ht="21" x14ac:dyDescent="0.25">
      <c r="A14" s="113" t="s">
        <v>81</v>
      </c>
      <c r="B14" s="111"/>
      <c r="C14" s="114" t="s">
        <v>84</v>
      </c>
      <c r="D14" s="112"/>
      <c r="E14" s="114" t="s">
        <v>85</v>
      </c>
      <c r="F14" s="112"/>
      <c r="G14" s="193" t="s">
        <v>86</v>
      </c>
      <c r="H14" s="193"/>
      <c r="I14" s="193"/>
      <c r="J14" s="112"/>
      <c r="K14" s="193" t="s">
        <v>87</v>
      </c>
      <c r="L14" s="193"/>
      <c r="M14" s="193"/>
      <c r="N14" s="112"/>
      <c r="O14" s="193" t="s">
        <v>15</v>
      </c>
      <c r="P14" s="193"/>
      <c r="Q14" s="193"/>
      <c r="R14" s="112"/>
      <c r="S14" s="193" t="s">
        <v>16</v>
      </c>
      <c r="T14" s="193"/>
      <c r="U14" s="193"/>
      <c r="V14" s="193"/>
      <c r="W14" s="193"/>
      <c r="X14" s="111"/>
      <c r="Y14" s="193" t="s">
        <v>84</v>
      </c>
      <c r="Z14" s="193"/>
      <c r="AA14" s="193"/>
      <c r="AB14" s="193"/>
      <c r="AC14" s="193"/>
      <c r="AD14" s="112"/>
      <c r="AE14" s="193" t="s">
        <v>85</v>
      </c>
      <c r="AF14" s="193"/>
      <c r="AG14" s="193"/>
      <c r="AH14" s="193"/>
      <c r="AI14" s="193"/>
      <c r="AJ14" s="112"/>
      <c r="AK14" s="193" t="s">
        <v>86</v>
      </c>
      <c r="AL14" s="193"/>
      <c r="AM14" s="193"/>
      <c r="AN14" s="112"/>
      <c r="AO14" s="193" t="s">
        <v>87</v>
      </c>
      <c r="AP14" s="193"/>
      <c r="AQ14" s="193"/>
      <c r="AR14" s="112"/>
      <c r="AS14" s="193" t="s">
        <v>15</v>
      </c>
      <c r="AT14" s="193"/>
      <c r="AU14" s="112"/>
      <c r="AV14" s="114" t="s">
        <v>16</v>
      </c>
      <c r="AW14" s="111"/>
    </row>
    <row r="15" spans="1:49" ht="24" x14ac:dyDescent="0.25">
      <c r="A15" s="188" t="s">
        <v>88</v>
      </c>
      <c r="B15" s="188"/>
      <c r="C15" s="192"/>
      <c r="D15" s="188"/>
      <c r="E15" s="192"/>
      <c r="F15" s="188"/>
      <c r="G15" s="192"/>
      <c r="H15" s="192"/>
      <c r="I15" s="192"/>
      <c r="J15" s="188"/>
      <c r="K15" s="192"/>
      <c r="L15" s="192"/>
      <c r="M15" s="192"/>
      <c r="N15" s="188"/>
      <c r="O15" s="192"/>
      <c r="P15" s="192"/>
      <c r="Q15" s="192"/>
      <c r="R15" s="188"/>
      <c r="S15" s="192"/>
      <c r="T15" s="192"/>
      <c r="U15" s="192"/>
      <c r="V15" s="192"/>
      <c r="W15" s="192"/>
      <c r="X15" s="188"/>
      <c r="Y15" s="192"/>
      <c r="Z15" s="192"/>
      <c r="AA15" s="192"/>
      <c r="AB15" s="192"/>
      <c r="AC15" s="192"/>
      <c r="AD15" s="188"/>
      <c r="AE15" s="192"/>
      <c r="AF15" s="192"/>
      <c r="AG15" s="192"/>
      <c r="AH15" s="192"/>
      <c r="AI15" s="192"/>
      <c r="AJ15" s="188"/>
      <c r="AK15" s="192"/>
      <c r="AL15" s="192"/>
      <c r="AM15" s="192"/>
      <c r="AN15" s="188"/>
      <c r="AO15" s="192"/>
      <c r="AP15" s="192"/>
      <c r="AQ15" s="192"/>
      <c r="AR15" s="188"/>
      <c r="AS15" s="192"/>
      <c r="AT15" s="192"/>
      <c r="AU15" s="188"/>
      <c r="AV15" s="192"/>
      <c r="AW15" s="188"/>
    </row>
    <row r="16" spans="1:49" ht="21" x14ac:dyDescent="0.25">
      <c r="A16" s="111"/>
      <c r="B16" s="111"/>
      <c r="C16" s="189" t="str">
        <f>I9</f>
        <v>1404/03/31</v>
      </c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11"/>
      <c r="O16" s="189" t="s">
        <v>206</v>
      </c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</row>
    <row r="17" spans="1:49" ht="21" x14ac:dyDescent="0.25">
      <c r="A17" s="113" t="s">
        <v>81</v>
      </c>
      <c r="B17" s="111"/>
      <c r="C17" s="114" t="s">
        <v>85</v>
      </c>
      <c r="D17" s="112"/>
      <c r="E17" s="114" t="s">
        <v>87</v>
      </c>
      <c r="F17" s="112"/>
      <c r="G17" s="193" t="s">
        <v>15</v>
      </c>
      <c r="H17" s="193"/>
      <c r="I17" s="193"/>
      <c r="J17" s="112"/>
      <c r="K17" s="193" t="s">
        <v>16</v>
      </c>
      <c r="L17" s="193"/>
      <c r="M17" s="193"/>
      <c r="N17" s="111"/>
      <c r="O17" s="193" t="s">
        <v>85</v>
      </c>
      <c r="P17" s="193"/>
      <c r="Q17" s="193"/>
      <c r="R17" s="193"/>
      <c r="S17" s="193"/>
      <c r="T17" s="112"/>
      <c r="U17" s="193" t="s">
        <v>87</v>
      </c>
      <c r="V17" s="193"/>
      <c r="W17" s="193"/>
      <c r="X17" s="193"/>
      <c r="Y17" s="193"/>
      <c r="Z17" s="112"/>
      <c r="AA17" s="193" t="s">
        <v>15</v>
      </c>
      <c r="AB17" s="193"/>
      <c r="AC17" s="193"/>
      <c r="AD17" s="193"/>
      <c r="AE17" s="193"/>
      <c r="AF17" s="112"/>
      <c r="AG17" s="193" t="s">
        <v>16</v>
      </c>
      <c r="AH17" s="193"/>
      <c r="AI17" s="193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</row>
    <row r="18" spans="1:49" x14ac:dyDescent="0.25">
      <c r="A18" s="112"/>
      <c r="B18" s="111"/>
      <c r="C18" s="112"/>
      <c r="D18" s="111"/>
      <c r="E18" s="112"/>
      <c r="F18" s="111"/>
      <c r="G18" s="112"/>
      <c r="H18" s="112"/>
      <c r="I18" s="112"/>
      <c r="J18" s="111"/>
      <c r="K18" s="112"/>
      <c r="L18" s="112"/>
      <c r="M18" s="112"/>
      <c r="N18" s="111"/>
      <c r="O18" s="112"/>
      <c r="P18" s="112"/>
      <c r="Q18" s="112"/>
      <c r="R18" s="112"/>
      <c r="S18" s="112"/>
      <c r="T18" s="111"/>
      <c r="U18" s="112"/>
      <c r="V18" s="112"/>
      <c r="W18" s="112"/>
      <c r="X18" s="112"/>
      <c r="Y18" s="112"/>
      <c r="Z18" s="111"/>
      <c r="AA18" s="112"/>
      <c r="AB18" s="112"/>
      <c r="AC18" s="112"/>
      <c r="AD18" s="112"/>
      <c r="AE18" s="112"/>
      <c r="AF18" s="111"/>
      <c r="AG18" s="112"/>
      <c r="AH18" s="112"/>
      <c r="AI18" s="112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</row>
    <row r="19" spans="1:49" x14ac:dyDescent="0.25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</row>
    <row r="20" spans="1:49" ht="34.5" x14ac:dyDescent="0.25">
      <c r="A20" s="194">
        <v>3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</row>
    <row r="21" spans="1:49" x14ac:dyDescent="0.25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</row>
    <row r="22" spans="1:49" x14ac:dyDescent="0.2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</row>
  </sheetData>
  <mergeCells count="38">
    <mergeCell ref="O17:S17"/>
    <mergeCell ref="U17:Y17"/>
    <mergeCell ref="AA17:AE17"/>
    <mergeCell ref="AG17:AI17"/>
    <mergeCell ref="A20:AW20"/>
    <mergeCell ref="G17:I17"/>
    <mergeCell ref="K17:M17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1:AW1"/>
    <mergeCell ref="A2:AW2"/>
    <mergeCell ref="A3:AW3"/>
    <mergeCell ref="A8:AW8"/>
    <mergeCell ref="I9:AA9"/>
    <mergeCell ref="AC9:AS9"/>
    <mergeCell ref="A5:I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6"/>
  <sheetViews>
    <sheetView rightToLeft="1" view="pageBreakPreview" zoomScale="80" zoomScaleNormal="100" zoomScaleSheetLayoutView="80" workbookViewId="0">
      <selection activeCell="X10" sqref="X10"/>
    </sheetView>
  </sheetViews>
  <sheetFormatPr defaultRowHeight="15" x14ac:dyDescent="0.25"/>
  <cols>
    <col min="1" max="1" width="6.125" bestFit="1" customWidth="1"/>
    <col min="2" max="2" width="52.375" bestFit="1" customWidth="1"/>
    <col min="3" max="3" width="0.75" customWidth="1"/>
    <col min="4" max="4" width="13.375" bestFit="1" customWidth="1"/>
    <col min="5" max="5" width="0.75" customWidth="1"/>
    <col min="6" max="6" width="20.25" bestFit="1" customWidth="1"/>
    <col min="7" max="7" width="0.75" customWidth="1"/>
    <col min="8" max="8" width="21.125" bestFit="1" customWidth="1"/>
    <col min="9" max="9" width="0.75" customWidth="1"/>
    <col min="10" max="10" width="15.125" bestFit="1" customWidth="1"/>
    <col min="11" max="11" width="0.75" customWidth="1"/>
    <col min="12" max="12" width="20.25" bestFit="1" customWidth="1"/>
    <col min="13" max="13" width="0.75" customWidth="1"/>
    <col min="14" max="14" width="15.625" bestFit="1" customWidth="1"/>
    <col min="15" max="15" width="0.75" customWidth="1"/>
    <col min="16" max="16" width="20" bestFit="1" customWidth="1"/>
    <col min="17" max="17" width="0.75" customWidth="1"/>
    <col min="18" max="18" width="13.75" bestFit="1" customWidth="1"/>
    <col min="19" max="19" width="0.75" customWidth="1"/>
    <col min="20" max="20" width="22.625" bestFit="1" customWidth="1"/>
    <col min="21" max="21" width="0.75" customWidth="1"/>
    <col min="22" max="22" width="19.25" bestFit="1" customWidth="1"/>
    <col min="23" max="23" width="0.75" customWidth="1"/>
    <col min="24" max="24" width="19.875" bestFit="1" customWidth="1"/>
    <col min="25" max="25" width="0.75" customWidth="1"/>
    <col min="26" max="26" width="18.25" customWidth="1"/>
  </cols>
  <sheetData>
    <row r="1" spans="1:26" ht="25.5" x14ac:dyDescent="0.25">
      <c r="A1" s="187" t="s">
        <v>74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</row>
    <row r="2" spans="1:26" ht="25.5" x14ac:dyDescent="0.25">
      <c r="A2" s="187" t="s">
        <v>79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</row>
    <row r="3" spans="1:26" ht="25.5" x14ac:dyDescent="0.25">
      <c r="A3" s="187" t="s">
        <v>205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</row>
    <row r="4" spans="1:26" x14ac:dyDescent="0.25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</row>
    <row r="5" spans="1:26" ht="24" x14ac:dyDescent="0.25">
      <c r="A5" s="130" t="s">
        <v>208</v>
      </c>
      <c r="B5" s="129" t="s">
        <v>89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</row>
    <row r="6" spans="1:26" ht="21" x14ac:dyDescent="0.25">
      <c r="A6" s="111"/>
      <c r="B6" s="111"/>
      <c r="C6" s="111"/>
      <c r="D6" s="111"/>
      <c r="E6" s="189"/>
      <c r="F6" s="189"/>
      <c r="G6" s="189"/>
      <c r="H6" s="189"/>
      <c r="I6" s="111"/>
      <c r="J6" s="189" t="s">
        <v>3</v>
      </c>
      <c r="K6" s="189"/>
      <c r="L6" s="189"/>
      <c r="M6" s="189"/>
      <c r="N6" s="189"/>
      <c r="O6" s="189"/>
      <c r="P6" s="189"/>
      <c r="Q6" s="111"/>
      <c r="R6" s="189" t="s">
        <v>206</v>
      </c>
      <c r="S6" s="189"/>
      <c r="T6" s="189"/>
      <c r="U6" s="189"/>
      <c r="V6" s="189"/>
      <c r="W6" s="189"/>
      <c r="X6" s="189"/>
      <c r="Y6" s="189"/>
      <c r="Z6" s="189"/>
    </row>
    <row r="7" spans="1:26" ht="21" x14ac:dyDescent="0.25">
      <c r="A7" s="111"/>
      <c r="B7" s="111"/>
      <c r="C7" s="111"/>
      <c r="D7" s="111"/>
      <c r="E7" s="112"/>
      <c r="F7" s="112"/>
      <c r="G7" s="112"/>
      <c r="H7" s="112"/>
      <c r="I7" s="111"/>
      <c r="J7" s="193" t="s">
        <v>90</v>
      </c>
      <c r="K7" s="193"/>
      <c r="L7" s="193"/>
      <c r="M7" s="112"/>
      <c r="N7" s="193" t="s">
        <v>91</v>
      </c>
      <c r="O7" s="193"/>
      <c r="P7" s="193"/>
      <c r="Q7" s="111"/>
      <c r="R7" s="112"/>
      <c r="S7" s="112"/>
      <c r="T7" s="112"/>
      <c r="U7" s="112"/>
      <c r="V7" s="112"/>
      <c r="W7" s="112"/>
      <c r="X7" s="112"/>
      <c r="Y7" s="112"/>
      <c r="Z7" s="112"/>
    </row>
    <row r="8" spans="1:26" ht="21" x14ac:dyDescent="0.25">
      <c r="A8" s="189" t="s">
        <v>92</v>
      </c>
      <c r="B8" s="189"/>
      <c r="C8" s="111"/>
      <c r="D8" s="113" t="s">
        <v>93</v>
      </c>
      <c r="E8" s="111"/>
      <c r="F8" s="113" t="s">
        <v>6</v>
      </c>
      <c r="G8" s="111"/>
      <c r="H8" s="113" t="s">
        <v>7</v>
      </c>
      <c r="I8" s="111"/>
      <c r="J8" s="114" t="s">
        <v>5</v>
      </c>
      <c r="K8" s="112"/>
      <c r="L8" s="114" t="s">
        <v>6</v>
      </c>
      <c r="M8" s="111"/>
      <c r="N8" s="114" t="s">
        <v>5</v>
      </c>
      <c r="O8" s="112"/>
      <c r="P8" s="114" t="s">
        <v>12</v>
      </c>
      <c r="Q8" s="111"/>
      <c r="R8" s="113" t="s">
        <v>5</v>
      </c>
      <c r="S8" s="111"/>
      <c r="T8" s="113" t="s">
        <v>94</v>
      </c>
      <c r="U8" s="111"/>
      <c r="V8" s="138" t="s">
        <v>6</v>
      </c>
      <c r="W8" s="111"/>
      <c r="X8" s="138" t="s">
        <v>7</v>
      </c>
      <c r="Y8" s="111"/>
      <c r="Z8" s="113" t="s">
        <v>95</v>
      </c>
    </row>
    <row r="9" spans="1:26" ht="21" x14ac:dyDescent="0.55000000000000004">
      <c r="A9" s="137"/>
      <c r="B9" s="60" t="s">
        <v>178</v>
      </c>
      <c r="C9" s="60"/>
      <c r="D9" s="60">
        <v>158060</v>
      </c>
      <c r="E9" s="60"/>
      <c r="F9" s="60">
        <v>2038240264</v>
      </c>
      <c r="G9" s="60"/>
      <c r="H9" s="60">
        <v>2080756963.425</v>
      </c>
      <c r="I9" s="60"/>
      <c r="J9" s="60">
        <v>0</v>
      </c>
      <c r="K9" s="60"/>
      <c r="L9" s="60">
        <v>0</v>
      </c>
      <c r="M9" s="60"/>
      <c r="N9" s="60">
        <v>0</v>
      </c>
      <c r="O9" s="60"/>
      <c r="P9" s="60">
        <v>0</v>
      </c>
      <c r="Q9" s="60"/>
      <c r="R9" s="60">
        <v>158060</v>
      </c>
      <c r="S9" s="60"/>
      <c r="T9" s="60">
        <v>12097</v>
      </c>
      <c r="U9" s="60"/>
      <c r="V9" s="60">
        <v>2038240264</v>
      </c>
      <c r="W9" s="60"/>
      <c r="X9" s="60">
        <v>1909781258.4637499</v>
      </c>
      <c r="Y9" s="111"/>
      <c r="Z9" s="155">
        <f>X9/'سرمایه گذاری ها'!$O$17</f>
        <v>1.1620372774509042E-2</v>
      </c>
    </row>
    <row r="10" spans="1:26" ht="21.75" thickBot="1" x14ac:dyDescent="0.6">
      <c r="A10" s="196" t="s">
        <v>64</v>
      </c>
      <c r="B10" s="196"/>
      <c r="C10" s="132"/>
      <c r="D10" s="156">
        <f>SUM(D9:D9)</f>
        <v>158060</v>
      </c>
      <c r="E10" s="156"/>
      <c r="F10" s="156">
        <f>SUM(F9:F9)</f>
        <v>2038240264</v>
      </c>
      <c r="G10" s="156"/>
      <c r="H10" s="156">
        <f>SUM(H9:H9)</f>
        <v>2080756963.425</v>
      </c>
      <c r="I10" s="156"/>
      <c r="J10" s="156">
        <f>SUM(J9:J9)</f>
        <v>0</v>
      </c>
      <c r="K10" s="156"/>
      <c r="L10" s="156">
        <f>SUM(L9:L9)</f>
        <v>0</v>
      </c>
      <c r="M10" s="156"/>
      <c r="N10" s="156">
        <f>SUM(N9:N9)</f>
        <v>0</v>
      </c>
      <c r="O10" s="156"/>
      <c r="P10" s="156">
        <f>SUM(P9:P9)</f>
        <v>0</v>
      </c>
      <c r="Q10" s="156"/>
      <c r="R10" s="156">
        <f>SUM(R9:R9)</f>
        <v>158060</v>
      </c>
      <c r="S10" s="156"/>
      <c r="T10" s="156"/>
      <c r="U10" s="156"/>
      <c r="V10" s="156">
        <f>SUM(V9:V9)</f>
        <v>2038240264</v>
      </c>
      <c r="W10" s="156"/>
      <c r="X10" s="156">
        <f>SUM(X9:X9)</f>
        <v>1909781258.4637499</v>
      </c>
      <c r="Y10" s="132"/>
      <c r="Z10" s="162">
        <f>SUM(Z9:Z9)</f>
        <v>1.1620372774509042E-2</v>
      </c>
    </row>
    <row r="11" spans="1:26" ht="15.75" thickTop="1" x14ac:dyDescent="0.25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</row>
    <row r="12" spans="1:26" x14ac:dyDescent="0.25">
      <c r="A12" s="111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</row>
    <row r="13" spans="1:26" x14ac:dyDescent="0.25">
      <c r="A13" s="111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</row>
    <row r="14" spans="1:26" x14ac:dyDescent="0.25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</row>
    <row r="15" spans="1:26" x14ac:dyDescent="0.25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</row>
    <row r="16" spans="1:26" ht="27" customHeight="1" x14ac:dyDescent="0.25">
      <c r="A16" s="195">
        <v>4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</row>
  </sheetData>
  <sortState ref="B9:X9">
    <sortCondition descending="1" ref="X9"/>
  </sortState>
  <mergeCells count="11">
    <mergeCell ref="A16:Z16"/>
    <mergeCell ref="A1:Z1"/>
    <mergeCell ref="A2:Z2"/>
    <mergeCell ref="A3:Z3"/>
    <mergeCell ref="E6:H6"/>
    <mergeCell ref="J6:P6"/>
    <mergeCell ref="R6:Z6"/>
    <mergeCell ref="A10:B10"/>
    <mergeCell ref="J7:L7"/>
    <mergeCell ref="N7:P7"/>
    <mergeCell ref="A8:B8"/>
  </mergeCells>
  <pageMargins left="0.7" right="0.7" top="0.75" bottom="0.75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C38"/>
  <sheetViews>
    <sheetView rightToLeft="1" view="pageBreakPreview" zoomScale="70" zoomScaleNormal="70" zoomScaleSheetLayoutView="70" workbookViewId="0">
      <selection activeCell="A31" sqref="A31:AN31"/>
    </sheetView>
  </sheetViews>
  <sheetFormatPr defaultColWidth="9.125" defaultRowHeight="21" x14ac:dyDescent="0.6"/>
  <cols>
    <col min="1" max="1" width="4.75" style="1" customWidth="1"/>
    <col min="2" max="2" width="29.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5" style="1" customWidth="1"/>
    <col min="9" max="9" width="1" style="1" customWidth="1"/>
    <col min="10" max="10" width="12.375" style="1" customWidth="1"/>
    <col min="11" max="11" width="1" style="1" customWidth="1"/>
    <col min="12" max="12" width="12" style="1" bestFit="1" customWidth="1"/>
    <col min="13" max="13" width="1.125" style="1" customWidth="1"/>
    <col min="14" max="14" width="7.25" style="1" customWidth="1"/>
    <col min="15" max="15" width="1" style="1" customWidth="1"/>
    <col min="16" max="16" width="9.125" style="1" bestFit="1" customWidth="1"/>
    <col min="17" max="17" width="1" style="1" customWidth="1"/>
    <col min="18" max="18" width="19.125" style="1" bestFit="1" customWidth="1"/>
    <col min="19" max="19" width="1" style="1" customWidth="1"/>
    <col min="20" max="20" width="17.75" style="1" customWidth="1"/>
    <col min="21" max="21" width="1" style="1" customWidth="1"/>
    <col min="22" max="22" width="12" style="1" customWidth="1"/>
    <col min="23" max="23" width="1" style="1" customWidth="1"/>
    <col min="24" max="24" width="20.875" style="1" customWidth="1"/>
    <col min="25" max="25" width="1" style="1" customWidth="1"/>
    <col min="26" max="26" width="9.125" style="1" bestFit="1" customWidth="1"/>
    <col min="27" max="27" width="1" style="1" customWidth="1"/>
    <col min="28" max="28" width="17.625" style="1" bestFit="1" customWidth="1"/>
    <col min="29" max="29" width="1" style="1" customWidth="1"/>
    <col min="30" max="30" width="12.125" style="1" customWidth="1"/>
    <col min="31" max="31" width="1" style="1" customWidth="1"/>
    <col min="32" max="32" width="11.875" style="1" customWidth="1"/>
    <col min="33" max="33" width="1" style="1" customWidth="1"/>
    <col min="34" max="34" width="19.125" style="1" bestFit="1" customWidth="1"/>
    <col min="35" max="35" width="1" style="1" customWidth="1"/>
    <col min="36" max="36" width="17.75" style="1" customWidth="1"/>
    <col min="37" max="37" width="1" style="1" customWidth="1"/>
    <col min="38" max="38" width="21.75" style="1" customWidth="1"/>
    <col min="39" max="39" width="1" style="1" customWidth="1"/>
    <col min="40" max="40" width="4.625" style="1" customWidth="1"/>
    <col min="41" max="16384" width="9.125" style="1"/>
  </cols>
  <sheetData>
    <row r="2" spans="2:38" ht="39" x14ac:dyDescent="0.6">
      <c r="B2" s="199" t="s">
        <v>74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</row>
    <row r="3" spans="2:38" ht="39" x14ac:dyDescent="0.6">
      <c r="B3" s="199" t="s">
        <v>0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</row>
    <row r="4" spans="2:38" ht="39" x14ac:dyDescent="0.6">
      <c r="B4" s="199" t="s">
        <v>205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</row>
    <row r="5" spans="2:38" ht="39" x14ac:dyDescent="0.6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</row>
    <row r="6" spans="2:38" ht="39" x14ac:dyDescent="0.6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197" t="s">
        <v>149</v>
      </c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70" t="s">
        <v>18</v>
      </c>
      <c r="C10" s="170" t="s">
        <v>18</v>
      </c>
      <c r="D10" s="170" t="s">
        <v>18</v>
      </c>
      <c r="E10" s="170" t="s">
        <v>18</v>
      </c>
      <c r="F10" s="170" t="s">
        <v>18</v>
      </c>
      <c r="G10" s="170" t="s">
        <v>18</v>
      </c>
      <c r="H10" s="170" t="s">
        <v>18</v>
      </c>
      <c r="I10" s="170" t="s">
        <v>18</v>
      </c>
      <c r="J10" s="170" t="s">
        <v>18</v>
      </c>
      <c r="K10" s="170" t="s">
        <v>18</v>
      </c>
      <c r="L10" s="170"/>
      <c r="M10" s="170"/>
      <c r="N10" s="170" t="s">
        <v>18</v>
      </c>
      <c r="P10" s="170" t="s">
        <v>197</v>
      </c>
      <c r="Q10" s="170" t="s">
        <v>2</v>
      </c>
      <c r="R10" s="170" t="s">
        <v>2</v>
      </c>
      <c r="S10" s="170" t="s">
        <v>2</v>
      </c>
      <c r="T10" s="170" t="s">
        <v>2</v>
      </c>
      <c r="V10" s="200" t="s">
        <v>3</v>
      </c>
      <c r="W10" s="170" t="s">
        <v>3</v>
      </c>
      <c r="X10" s="170" t="s">
        <v>3</v>
      </c>
      <c r="Y10" s="170" t="s">
        <v>3</v>
      </c>
      <c r="Z10" s="170" t="s">
        <v>3</v>
      </c>
      <c r="AA10" s="170" t="s">
        <v>3</v>
      </c>
      <c r="AB10" s="170" t="s">
        <v>3</v>
      </c>
      <c r="AD10" s="170" t="s">
        <v>206</v>
      </c>
      <c r="AE10" s="170" t="s">
        <v>4</v>
      </c>
      <c r="AF10" s="170" t="s">
        <v>4</v>
      </c>
      <c r="AG10" s="170" t="s">
        <v>4</v>
      </c>
      <c r="AH10" s="170" t="s">
        <v>4</v>
      </c>
      <c r="AI10" s="170" t="s">
        <v>4</v>
      </c>
      <c r="AJ10" s="170" t="s">
        <v>4</v>
      </c>
      <c r="AK10" s="170" t="s">
        <v>4</v>
      </c>
      <c r="AL10" s="170" t="s">
        <v>4</v>
      </c>
    </row>
    <row r="11" spans="2:38" s="13" customFormat="1" ht="45.75" customHeight="1" x14ac:dyDescent="0.6">
      <c r="B11" s="173" t="s">
        <v>19</v>
      </c>
      <c r="C11" s="15"/>
      <c r="D11" s="173" t="s">
        <v>20</v>
      </c>
      <c r="E11" s="15"/>
      <c r="F11" s="173" t="s">
        <v>21</v>
      </c>
      <c r="G11" s="15"/>
      <c r="H11" s="173" t="s">
        <v>22</v>
      </c>
      <c r="I11" s="15"/>
      <c r="J11" s="173" t="s">
        <v>69</v>
      </c>
      <c r="K11" s="15"/>
      <c r="L11" s="173" t="s">
        <v>24</v>
      </c>
      <c r="M11" s="106"/>
      <c r="N11" s="173" t="s">
        <v>17</v>
      </c>
      <c r="P11" s="173" t="s">
        <v>5</v>
      </c>
      <c r="Q11" s="15"/>
      <c r="R11" s="173" t="s">
        <v>6</v>
      </c>
      <c r="S11" s="15"/>
      <c r="T11" s="173" t="s">
        <v>7</v>
      </c>
      <c r="V11" s="203" t="s">
        <v>8</v>
      </c>
      <c r="W11" s="173" t="s">
        <v>8</v>
      </c>
      <c r="X11" s="173" t="s">
        <v>8</v>
      </c>
      <c r="Z11" s="173" t="s">
        <v>9</v>
      </c>
      <c r="AA11" s="173" t="s">
        <v>9</v>
      </c>
      <c r="AB11" s="173" t="s">
        <v>9</v>
      </c>
      <c r="AD11" s="173" t="s">
        <v>5</v>
      </c>
      <c r="AE11" s="15"/>
      <c r="AF11" s="173" t="s">
        <v>25</v>
      </c>
      <c r="AG11" s="15"/>
      <c r="AH11" s="173" t="s">
        <v>6</v>
      </c>
      <c r="AI11" s="15"/>
      <c r="AJ11" s="173" t="s">
        <v>7</v>
      </c>
      <c r="AK11" s="15"/>
      <c r="AL11" s="173" t="s">
        <v>11</v>
      </c>
    </row>
    <row r="12" spans="2:38" s="13" customFormat="1" ht="45.75" customHeight="1" x14ac:dyDescent="0.6">
      <c r="B12" s="174" t="s">
        <v>19</v>
      </c>
      <c r="C12" s="16"/>
      <c r="D12" s="174" t="s">
        <v>20</v>
      </c>
      <c r="E12" s="16"/>
      <c r="F12" s="174" t="s">
        <v>21</v>
      </c>
      <c r="G12" s="16"/>
      <c r="H12" s="174" t="s">
        <v>22</v>
      </c>
      <c r="I12" s="16"/>
      <c r="J12" s="174" t="s">
        <v>23</v>
      </c>
      <c r="K12" s="16"/>
      <c r="L12" s="174"/>
      <c r="M12" s="107"/>
      <c r="N12" s="174" t="s">
        <v>17</v>
      </c>
      <c r="P12" s="174" t="s">
        <v>5</v>
      </c>
      <c r="Q12" s="16"/>
      <c r="R12" s="174" t="s">
        <v>6</v>
      </c>
      <c r="S12" s="16"/>
      <c r="T12" s="174" t="s">
        <v>7</v>
      </c>
      <c r="V12" s="202" t="s">
        <v>5</v>
      </c>
      <c r="W12" s="16"/>
      <c r="X12" s="174" t="s">
        <v>6</v>
      </c>
      <c r="Z12" s="174" t="s">
        <v>5</v>
      </c>
      <c r="AA12" s="16"/>
      <c r="AB12" s="174" t="s">
        <v>12</v>
      </c>
      <c r="AD12" s="174" t="s">
        <v>5</v>
      </c>
      <c r="AE12" s="16"/>
      <c r="AF12" s="174" t="s">
        <v>25</v>
      </c>
      <c r="AG12" s="16"/>
      <c r="AH12" s="174" t="s">
        <v>6</v>
      </c>
      <c r="AI12" s="16"/>
      <c r="AJ12" s="174"/>
      <c r="AK12" s="16"/>
      <c r="AL12" s="174" t="s">
        <v>11</v>
      </c>
    </row>
    <row r="13" spans="2:38" ht="21.75" x14ac:dyDescent="0.6">
      <c r="B13" s="3" t="s">
        <v>156</v>
      </c>
      <c r="C13" s="12"/>
      <c r="D13" s="103" t="s">
        <v>73</v>
      </c>
      <c r="E13" s="103"/>
      <c r="F13" s="103" t="s">
        <v>73</v>
      </c>
      <c r="G13" s="103"/>
      <c r="H13" s="68" t="s">
        <v>157</v>
      </c>
      <c r="I13" s="68"/>
      <c r="J13" s="68" t="s">
        <v>158</v>
      </c>
      <c r="K13" s="68"/>
      <c r="L13" s="68">
        <v>0</v>
      </c>
      <c r="M13" s="68"/>
      <c r="N13" s="68">
        <v>0</v>
      </c>
      <c r="O13" s="68"/>
      <c r="P13" s="68">
        <v>27000</v>
      </c>
      <c r="Q13" s="98"/>
      <c r="R13" s="68">
        <v>15488564537</v>
      </c>
      <c r="S13" s="68"/>
      <c r="T13" s="68">
        <v>17079290817</v>
      </c>
      <c r="U13" s="68"/>
      <c r="V13" s="68">
        <v>0</v>
      </c>
      <c r="W13" s="68"/>
      <c r="X13" s="68">
        <v>0</v>
      </c>
      <c r="Y13" s="68"/>
      <c r="Z13" s="68">
        <v>0</v>
      </c>
      <c r="AA13" s="68"/>
      <c r="AB13" s="68">
        <v>0</v>
      </c>
      <c r="AC13" s="98"/>
      <c r="AD13" s="68">
        <v>27000</v>
      </c>
      <c r="AE13" s="68"/>
      <c r="AF13" s="68">
        <v>653418</v>
      </c>
      <c r="AG13" s="68"/>
      <c r="AH13" s="68">
        <v>15488564537</v>
      </c>
      <c r="AI13" s="98"/>
      <c r="AJ13" s="68">
        <v>17639088335</v>
      </c>
      <c r="AK13" s="98"/>
      <c r="AL13" s="99">
        <f>AJ13/'سرمایه گذاری ها'!$O$17</f>
        <v>0.10732788425208263</v>
      </c>
    </row>
    <row r="14" spans="2:38" ht="21.75" x14ac:dyDescent="0.6">
      <c r="B14" s="3" t="s">
        <v>172</v>
      </c>
      <c r="C14" s="12"/>
      <c r="D14" s="103" t="s">
        <v>73</v>
      </c>
      <c r="E14" s="103"/>
      <c r="F14" s="103" t="s">
        <v>73</v>
      </c>
      <c r="G14" s="103"/>
      <c r="H14" s="68" t="s">
        <v>154</v>
      </c>
      <c r="I14" s="68"/>
      <c r="J14" s="68" t="s">
        <v>173</v>
      </c>
      <c r="K14" s="68"/>
      <c r="L14" s="68">
        <v>0</v>
      </c>
      <c r="M14" s="68"/>
      <c r="N14" s="68">
        <v>0</v>
      </c>
      <c r="O14" s="68"/>
      <c r="P14" s="68">
        <v>24294</v>
      </c>
      <c r="Q14" s="98"/>
      <c r="R14" s="68">
        <v>14157027046</v>
      </c>
      <c r="S14" s="68"/>
      <c r="T14" s="68">
        <v>15466376417</v>
      </c>
      <c r="U14" s="68"/>
      <c r="V14" s="68">
        <v>0</v>
      </c>
      <c r="W14" s="68"/>
      <c r="X14" s="68">
        <v>0</v>
      </c>
      <c r="Y14" s="68"/>
      <c r="Z14" s="68">
        <v>0</v>
      </c>
      <c r="AA14" s="68"/>
      <c r="AB14" s="68">
        <v>0</v>
      </c>
      <c r="AC14" s="98"/>
      <c r="AD14" s="68">
        <v>24294</v>
      </c>
      <c r="AE14" s="68"/>
      <c r="AF14" s="68">
        <v>655027</v>
      </c>
      <c r="AG14" s="68"/>
      <c r="AH14" s="68">
        <v>14157027046</v>
      </c>
      <c r="AI14" s="98"/>
      <c r="AJ14" s="68">
        <v>15910341665</v>
      </c>
      <c r="AK14" s="98"/>
      <c r="AL14" s="99">
        <f>AJ14/'سرمایه گذاری ها'!$O$17</f>
        <v>9.6809045694492668E-2</v>
      </c>
    </row>
    <row r="15" spans="2:38" ht="21.75" x14ac:dyDescent="0.6">
      <c r="B15" s="3" t="s">
        <v>150</v>
      </c>
      <c r="C15" s="12"/>
      <c r="D15" s="103" t="s">
        <v>73</v>
      </c>
      <c r="E15" s="103"/>
      <c r="F15" s="103" t="s">
        <v>73</v>
      </c>
      <c r="G15" s="103"/>
      <c r="H15" s="68" t="s">
        <v>151</v>
      </c>
      <c r="I15" s="68"/>
      <c r="J15" s="68" t="s">
        <v>152</v>
      </c>
      <c r="K15" s="68"/>
      <c r="L15" s="68">
        <v>0</v>
      </c>
      <c r="M15" s="68"/>
      <c r="N15" s="68">
        <v>0</v>
      </c>
      <c r="O15" s="68"/>
      <c r="P15" s="68">
        <v>24675</v>
      </c>
      <c r="Q15" s="98"/>
      <c r="R15" s="68">
        <v>12914410721</v>
      </c>
      <c r="S15" s="68"/>
      <c r="T15" s="68">
        <v>14872775620</v>
      </c>
      <c r="U15" s="68"/>
      <c r="V15" s="68">
        <v>0</v>
      </c>
      <c r="W15" s="68"/>
      <c r="X15" s="68">
        <v>0</v>
      </c>
      <c r="Y15" s="68"/>
      <c r="Z15" s="68">
        <v>0</v>
      </c>
      <c r="AA15" s="68"/>
      <c r="AB15" s="68">
        <v>0</v>
      </c>
      <c r="AC15" s="98"/>
      <c r="AD15" s="68">
        <v>24675</v>
      </c>
      <c r="AE15" s="68"/>
      <c r="AF15" s="68">
        <v>627947</v>
      </c>
      <c r="AG15" s="68"/>
      <c r="AH15" s="68">
        <v>12914410721</v>
      </c>
      <c r="AI15" s="98"/>
      <c r="AJ15" s="68">
        <v>15491783830</v>
      </c>
      <c r="AK15" s="98"/>
      <c r="AL15" s="99">
        <f>AJ15/'سرمایه گذاری ها'!$O$17</f>
        <v>9.4262262889479725E-2</v>
      </c>
    </row>
    <row r="16" spans="2:38" ht="21.75" x14ac:dyDescent="0.6">
      <c r="B16" s="3" t="s">
        <v>162</v>
      </c>
      <c r="C16" s="12"/>
      <c r="D16" s="103" t="s">
        <v>73</v>
      </c>
      <c r="E16" s="103"/>
      <c r="F16" s="103" t="s">
        <v>73</v>
      </c>
      <c r="G16" s="103"/>
      <c r="H16" s="68" t="s">
        <v>154</v>
      </c>
      <c r="I16" s="68"/>
      <c r="J16" s="68" t="s">
        <v>163</v>
      </c>
      <c r="K16" s="68"/>
      <c r="L16" s="68">
        <v>0</v>
      </c>
      <c r="M16" s="68"/>
      <c r="N16" s="68">
        <v>0</v>
      </c>
      <c r="O16" s="68"/>
      <c r="P16" s="68">
        <v>20637</v>
      </c>
      <c r="Q16" s="98"/>
      <c r="R16" s="68">
        <v>11423978103</v>
      </c>
      <c r="S16" s="68"/>
      <c r="T16" s="68">
        <v>12735363621</v>
      </c>
      <c r="U16" s="68"/>
      <c r="V16" s="68">
        <v>0</v>
      </c>
      <c r="W16" s="68"/>
      <c r="X16" s="68">
        <v>0</v>
      </c>
      <c r="Y16" s="68"/>
      <c r="Z16" s="68">
        <v>0</v>
      </c>
      <c r="AA16" s="68"/>
      <c r="AB16" s="68">
        <v>0</v>
      </c>
      <c r="AC16" s="98"/>
      <c r="AD16" s="68">
        <v>20637</v>
      </c>
      <c r="AE16" s="68"/>
      <c r="AF16" s="68">
        <v>638530</v>
      </c>
      <c r="AG16" s="68"/>
      <c r="AH16" s="68">
        <v>11423978103</v>
      </c>
      <c r="AI16" s="98"/>
      <c r="AJ16" s="68">
        <v>13174955216</v>
      </c>
      <c r="AK16" s="98"/>
      <c r="AL16" s="99">
        <f>AJ16/'سرمایه گذاری ها'!$O$17</f>
        <v>8.016514468287117E-2</v>
      </c>
    </row>
    <row r="17" spans="1:81" ht="21.75" x14ac:dyDescent="0.6">
      <c r="B17" s="3" t="s">
        <v>153</v>
      </c>
      <c r="C17" s="12"/>
      <c r="D17" s="103" t="s">
        <v>73</v>
      </c>
      <c r="E17" s="103"/>
      <c r="F17" s="103" t="s">
        <v>73</v>
      </c>
      <c r="G17" s="103"/>
      <c r="H17" s="68" t="s">
        <v>154</v>
      </c>
      <c r="I17" s="68"/>
      <c r="J17" s="68" t="s">
        <v>155</v>
      </c>
      <c r="K17" s="68"/>
      <c r="L17" s="68">
        <v>0</v>
      </c>
      <c r="M17" s="68"/>
      <c r="N17" s="68">
        <v>0</v>
      </c>
      <c r="O17" s="68"/>
      <c r="P17" s="68">
        <v>25001</v>
      </c>
      <c r="Q17" s="98"/>
      <c r="R17" s="68">
        <v>13859967359</v>
      </c>
      <c r="S17" s="68"/>
      <c r="T17" s="68">
        <v>16632625189</v>
      </c>
      <c r="U17" s="68"/>
      <c r="V17" s="68">
        <v>0</v>
      </c>
      <c r="W17" s="68"/>
      <c r="X17" s="68">
        <v>0</v>
      </c>
      <c r="Y17" s="68"/>
      <c r="Z17" s="68">
        <v>5764</v>
      </c>
      <c r="AA17" s="68"/>
      <c r="AB17" s="68">
        <v>4002372441</v>
      </c>
      <c r="AC17" s="98"/>
      <c r="AD17" s="68">
        <v>19237</v>
      </c>
      <c r="AE17" s="68"/>
      <c r="AF17" s="68">
        <v>684803</v>
      </c>
      <c r="AG17" s="68"/>
      <c r="AH17" s="68">
        <v>10664541102</v>
      </c>
      <c r="AI17" s="98"/>
      <c r="AJ17" s="68">
        <v>13171167604</v>
      </c>
      <c r="AK17" s="98"/>
      <c r="AL17" s="99">
        <f>AJ17/'سرمایه گذاری ها'!$O$17</f>
        <v>8.0142098345407059E-2</v>
      </c>
    </row>
    <row r="18" spans="1:81" ht="21.75" x14ac:dyDescent="0.6">
      <c r="B18" s="3" t="s">
        <v>199</v>
      </c>
      <c r="C18" s="12"/>
      <c r="D18" s="103" t="s">
        <v>73</v>
      </c>
      <c r="E18" s="103"/>
      <c r="F18" s="103" t="s">
        <v>73</v>
      </c>
      <c r="G18" s="103"/>
      <c r="H18" s="68" t="s">
        <v>160</v>
      </c>
      <c r="I18" s="68"/>
      <c r="J18" s="68" t="s">
        <v>209</v>
      </c>
      <c r="K18" s="68"/>
      <c r="L18" s="68">
        <v>0</v>
      </c>
      <c r="M18" s="68"/>
      <c r="N18" s="68">
        <v>0</v>
      </c>
      <c r="O18" s="68"/>
      <c r="P18" s="68">
        <v>14705</v>
      </c>
      <c r="Q18" s="98"/>
      <c r="R18" s="68">
        <v>12673978803</v>
      </c>
      <c r="S18" s="68"/>
      <c r="T18" s="68">
        <v>12566629470</v>
      </c>
      <c r="U18" s="68"/>
      <c r="V18" s="68">
        <v>0</v>
      </c>
      <c r="W18" s="68"/>
      <c r="X18" s="68">
        <v>0</v>
      </c>
      <c r="Y18" s="68"/>
      <c r="Z18" s="68">
        <v>0</v>
      </c>
      <c r="AA18" s="68"/>
      <c r="AB18" s="68">
        <v>0</v>
      </c>
      <c r="AC18" s="98"/>
      <c r="AD18" s="68">
        <v>14705</v>
      </c>
      <c r="AE18" s="68"/>
      <c r="AF18" s="68">
        <v>881811</v>
      </c>
      <c r="AG18" s="68"/>
      <c r="AH18" s="68">
        <v>12673978803</v>
      </c>
      <c r="AI18" s="98"/>
      <c r="AJ18" s="68">
        <v>12964680480</v>
      </c>
      <c r="AK18" s="98"/>
      <c r="AL18" s="99">
        <f>AJ18/'سرمایه گذاری ها'!$O$17</f>
        <v>7.8885694061731959E-2</v>
      </c>
    </row>
    <row r="19" spans="1:81" ht="21.75" x14ac:dyDescent="0.6">
      <c r="B19" s="3" t="s">
        <v>159</v>
      </c>
      <c r="C19" s="12"/>
      <c r="D19" s="103" t="s">
        <v>73</v>
      </c>
      <c r="E19" s="103"/>
      <c r="F19" s="103" t="s">
        <v>73</v>
      </c>
      <c r="G19" s="103"/>
      <c r="H19" s="68" t="s">
        <v>160</v>
      </c>
      <c r="I19" s="68"/>
      <c r="J19" s="68" t="s">
        <v>161</v>
      </c>
      <c r="K19" s="68"/>
      <c r="L19" s="68">
        <v>0</v>
      </c>
      <c r="M19" s="68"/>
      <c r="N19" s="68">
        <v>0</v>
      </c>
      <c r="O19" s="68"/>
      <c r="P19" s="68">
        <v>9190</v>
      </c>
      <c r="Q19" s="98"/>
      <c r="R19" s="68">
        <v>6514062055</v>
      </c>
      <c r="S19" s="68"/>
      <c r="T19" s="68">
        <v>7711778176</v>
      </c>
      <c r="U19" s="68"/>
      <c r="V19" s="68">
        <v>0</v>
      </c>
      <c r="W19" s="68"/>
      <c r="X19" s="68">
        <v>0</v>
      </c>
      <c r="Y19" s="68"/>
      <c r="Z19" s="68">
        <v>0</v>
      </c>
      <c r="AA19" s="68"/>
      <c r="AB19" s="68">
        <v>0</v>
      </c>
      <c r="AC19" s="98"/>
      <c r="AD19" s="68">
        <v>9190</v>
      </c>
      <c r="AE19" s="68"/>
      <c r="AF19" s="68">
        <v>859844</v>
      </c>
      <c r="AG19" s="68"/>
      <c r="AH19" s="68">
        <v>6514062055</v>
      </c>
      <c r="AI19" s="98"/>
      <c r="AJ19" s="68">
        <v>7900534128</v>
      </c>
      <c r="AK19" s="98"/>
      <c r="AL19" s="99">
        <f>AJ19/'سرمایه گذاری ها'!$O$17</f>
        <v>4.8072076986943248E-2</v>
      </c>
    </row>
    <row r="20" spans="1:81" ht="21.75" x14ac:dyDescent="0.6">
      <c r="B20" s="3" t="s">
        <v>203</v>
      </c>
      <c r="C20" s="12"/>
      <c r="D20" s="103" t="s">
        <v>73</v>
      </c>
      <c r="E20" s="103"/>
      <c r="F20" s="103" t="s">
        <v>73</v>
      </c>
      <c r="G20" s="103"/>
      <c r="H20" s="68" t="s">
        <v>204</v>
      </c>
      <c r="I20" s="68"/>
      <c r="J20" s="68" t="s">
        <v>210</v>
      </c>
      <c r="K20" s="68"/>
      <c r="L20" s="68">
        <v>0</v>
      </c>
      <c r="M20" s="68"/>
      <c r="N20" s="68">
        <v>0</v>
      </c>
      <c r="O20" s="68"/>
      <c r="P20" s="68">
        <v>5106</v>
      </c>
      <c r="Q20" s="98"/>
      <c r="R20" s="68">
        <v>4610327925</v>
      </c>
      <c r="S20" s="68"/>
      <c r="T20" s="68">
        <v>4584775550</v>
      </c>
      <c r="U20" s="68"/>
      <c r="V20" s="68">
        <v>0</v>
      </c>
      <c r="W20" s="68"/>
      <c r="X20" s="68">
        <v>0</v>
      </c>
      <c r="Y20" s="68"/>
      <c r="Z20" s="68">
        <v>0</v>
      </c>
      <c r="AA20" s="68"/>
      <c r="AB20" s="68">
        <v>0</v>
      </c>
      <c r="AC20" s="98"/>
      <c r="AD20" s="68">
        <v>5106</v>
      </c>
      <c r="AE20" s="68"/>
      <c r="AF20" s="68">
        <v>928587</v>
      </c>
      <c r="AG20" s="68"/>
      <c r="AH20" s="68">
        <v>4610327925</v>
      </c>
      <c r="AI20" s="98"/>
      <c r="AJ20" s="68">
        <v>4740505849</v>
      </c>
      <c r="AK20" s="98"/>
      <c r="AL20" s="99">
        <f>AJ20/'سرمایه گذاری ها'!$O$17</f>
        <v>2.8844374119281414E-2</v>
      </c>
    </row>
    <row r="21" spans="1:81" ht="21.75" x14ac:dyDescent="0.6">
      <c r="B21" s="3" t="s">
        <v>200</v>
      </c>
      <c r="C21" s="12"/>
      <c r="D21" s="103" t="s">
        <v>73</v>
      </c>
      <c r="E21" s="103"/>
      <c r="F21" s="103" t="s">
        <v>73</v>
      </c>
      <c r="G21" s="103"/>
      <c r="H21" s="68" t="s">
        <v>201</v>
      </c>
      <c r="I21" s="68"/>
      <c r="J21" s="68" t="s">
        <v>202</v>
      </c>
      <c r="K21" s="68"/>
      <c r="L21" s="68">
        <v>0</v>
      </c>
      <c r="M21" s="68"/>
      <c r="N21" s="68">
        <v>0</v>
      </c>
      <c r="O21" s="68"/>
      <c r="P21" s="68">
        <v>2446</v>
      </c>
      <c r="Q21" s="98"/>
      <c r="R21" s="68">
        <v>2309442508</v>
      </c>
      <c r="S21" s="68"/>
      <c r="T21" s="68">
        <v>2297458642</v>
      </c>
      <c r="U21" s="68"/>
      <c r="V21" s="68">
        <v>0</v>
      </c>
      <c r="W21" s="68"/>
      <c r="X21" s="68">
        <v>0</v>
      </c>
      <c r="Y21" s="68"/>
      <c r="Z21" s="68">
        <v>0</v>
      </c>
      <c r="AA21" s="68"/>
      <c r="AB21" s="68">
        <v>0</v>
      </c>
      <c r="AC21" s="98"/>
      <c r="AD21" s="68">
        <v>2446</v>
      </c>
      <c r="AE21" s="68"/>
      <c r="AF21" s="68">
        <v>970783</v>
      </c>
      <c r="AG21" s="68"/>
      <c r="AH21" s="68">
        <v>2309442508</v>
      </c>
      <c r="AI21" s="98"/>
      <c r="AJ21" s="68">
        <v>2374104833</v>
      </c>
      <c r="AK21" s="98"/>
      <c r="AL21" s="99">
        <f>AJ21/'سرمایه گذاری ها'!$O$17</f>
        <v>1.4445624619552309E-2</v>
      </c>
    </row>
    <row r="22" spans="1:81" ht="21.75" x14ac:dyDescent="0.6">
      <c r="B22" s="3" t="s">
        <v>174</v>
      </c>
      <c r="C22" s="12"/>
      <c r="D22" s="103" t="s">
        <v>73</v>
      </c>
      <c r="E22" s="103"/>
      <c r="F22" s="103" t="s">
        <v>73</v>
      </c>
      <c r="G22" s="103"/>
      <c r="H22" s="68" t="s">
        <v>157</v>
      </c>
      <c r="I22" s="68"/>
      <c r="J22" s="68" t="s">
        <v>175</v>
      </c>
      <c r="K22" s="68"/>
      <c r="L22" s="68">
        <v>0</v>
      </c>
      <c r="M22" s="68"/>
      <c r="N22" s="68">
        <v>0</v>
      </c>
      <c r="O22" s="68"/>
      <c r="P22" s="68">
        <v>2957</v>
      </c>
      <c r="Q22" s="98"/>
      <c r="R22" s="68">
        <v>2013156123</v>
      </c>
      <c r="S22" s="68"/>
      <c r="T22" s="68">
        <v>2170618162</v>
      </c>
      <c r="U22" s="68"/>
      <c r="V22" s="68">
        <v>0</v>
      </c>
      <c r="W22" s="68"/>
      <c r="X22" s="68">
        <v>0</v>
      </c>
      <c r="Y22" s="68"/>
      <c r="Z22" s="68">
        <v>0</v>
      </c>
      <c r="AA22" s="68"/>
      <c r="AB22" s="68">
        <v>0</v>
      </c>
      <c r="AC22" s="98"/>
      <c r="AD22" s="68">
        <v>2957</v>
      </c>
      <c r="AE22" s="68"/>
      <c r="AF22" s="68">
        <v>756291</v>
      </c>
      <c r="AG22" s="68"/>
      <c r="AH22" s="68">
        <v>2013156123</v>
      </c>
      <c r="AI22" s="98"/>
      <c r="AJ22" s="68">
        <v>2235947148</v>
      </c>
      <c r="AK22" s="98"/>
      <c r="AL22" s="99">
        <f>AJ22/'سرمایه گذاری ها'!$O$17</f>
        <v>1.3604981852613317E-2</v>
      </c>
    </row>
    <row r="23" spans="1:81" ht="21.75" x14ac:dyDescent="0.6">
      <c r="B23" s="3" t="s">
        <v>166</v>
      </c>
      <c r="C23" s="12"/>
      <c r="D23" s="103" t="s">
        <v>73</v>
      </c>
      <c r="E23" s="103"/>
      <c r="F23" s="103" t="s">
        <v>73</v>
      </c>
      <c r="G23" s="103"/>
      <c r="H23" s="68" t="s">
        <v>164</v>
      </c>
      <c r="I23" s="68"/>
      <c r="J23" s="68" t="s">
        <v>167</v>
      </c>
      <c r="K23" s="68"/>
      <c r="L23" s="68">
        <v>0</v>
      </c>
      <c r="M23" s="68"/>
      <c r="N23" s="68">
        <v>0</v>
      </c>
      <c r="O23" s="68"/>
      <c r="P23" s="68">
        <v>1300</v>
      </c>
      <c r="Q23" s="98"/>
      <c r="R23" s="68">
        <v>903551469</v>
      </c>
      <c r="S23" s="68"/>
      <c r="T23" s="68">
        <v>1048457532</v>
      </c>
      <c r="U23" s="68"/>
      <c r="V23" s="68">
        <v>0</v>
      </c>
      <c r="W23" s="68"/>
      <c r="X23" s="68">
        <v>0</v>
      </c>
      <c r="Y23" s="68"/>
      <c r="Z23" s="68">
        <v>0</v>
      </c>
      <c r="AA23" s="68"/>
      <c r="AB23" s="68">
        <v>0</v>
      </c>
      <c r="AC23" s="98"/>
      <c r="AD23" s="68">
        <v>1300</v>
      </c>
      <c r="AE23" s="68"/>
      <c r="AF23" s="68">
        <v>825784</v>
      </c>
      <c r="AG23" s="68"/>
      <c r="AH23" s="68">
        <v>903551469</v>
      </c>
      <c r="AI23" s="98"/>
      <c r="AJ23" s="68">
        <v>1073324624</v>
      </c>
      <c r="AK23" s="98"/>
      <c r="AL23" s="99">
        <f>AJ23/'سرمایه گذاری ها'!$O$17</f>
        <v>6.5308171727335535E-3</v>
      </c>
    </row>
    <row r="24" spans="1:81" ht="27" thickBot="1" x14ac:dyDescent="0.65">
      <c r="B24" s="198" t="s">
        <v>64</v>
      </c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2"/>
      <c r="P24" s="49">
        <f>SUM(P13:P23)</f>
        <v>157311</v>
      </c>
      <c r="Q24" s="19"/>
      <c r="R24" s="49">
        <f>SUM(R13:R23)</f>
        <v>96868466649</v>
      </c>
      <c r="S24" s="19"/>
      <c r="T24" s="49">
        <f>SUM(T13:T23)</f>
        <v>107166149196</v>
      </c>
      <c r="U24" s="19"/>
      <c r="V24" s="49">
        <f>SUM(V13:V23)</f>
        <v>0</v>
      </c>
      <c r="W24" s="19"/>
      <c r="X24" s="49">
        <f>SUM(X13:X23)</f>
        <v>0</v>
      </c>
      <c r="Y24" s="19"/>
      <c r="Z24" s="49">
        <f>SUM(Z13:Z23)</f>
        <v>5764</v>
      </c>
      <c r="AA24" s="19"/>
      <c r="AB24" s="49">
        <f>SUM(AB13:AB23)</f>
        <v>4002372441</v>
      </c>
      <c r="AC24" s="19"/>
      <c r="AD24" s="49">
        <f>SUM(AD13:AD23)</f>
        <v>151547</v>
      </c>
      <c r="AE24" s="50"/>
      <c r="AF24" s="49"/>
      <c r="AG24" s="19"/>
      <c r="AH24" s="49">
        <f>SUM(AH13:AH23)</f>
        <v>93673040392</v>
      </c>
      <c r="AI24" s="19"/>
      <c r="AJ24" s="49">
        <f>SUM(AJ13:AJ23)</f>
        <v>106676433712</v>
      </c>
      <c r="AK24" s="19"/>
      <c r="AL24" s="58">
        <f>SUM(AL13:AL23)</f>
        <v>0.64909000467718903</v>
      </c>
    </row>
    <row r="25" spans="1:81" ht="21" customHeight="1" thickTop="1" x14ac:dyDescent="0.6">
      <c r="V25"/>
      <c r="W25"/>
    </row>
    <row r="26" spans="1:81" x14ac:dyDescent="0.6">
      <c r="V26"/>
      <c r="W26"/>
    </row>
    <row r="27" spans="1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 customHeight="1" x14ac:dyDescent="0.6">
      <c r="A31" s="201">
        <v>5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2:81" ht="21.75" x14ac:dyDescent="0.6">
      <c r="V35"/>
      <c r="W3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22:81" ht="21.75" x14ac:dyDescent="0.6">
      <c r="V36"/>
      <c r="W36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22:81" ht="21.75" x14ac:dyDescent="0.6">
      <c r="V37"/>
      <c r="W37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22:81" x14ac:dyDescent="0.6">
      <c r="V38"/>
      <c r="W38"/>
    </row>
  </sheetData>
  <sortState ref="B13:AJ23">
    <sortCondition descending="1" ref="AJ13:AJ23"/>
  </sortState>
  <mergeCells count="31">
    <mergeCell ref="A31:AN31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24:N2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rightToLeft="1" view="pageBreakPreview" topLeftCell="G5" zoomScale="70" zoomScaleNormal="70" zoomScaleSheetLayoutView="70" workbookViewId="0">
      <selection activeCell="L22" sqref="L22"/>
    </sheetView>
  </sheetViews>
  <sheetFormatPr defaultColWidth="9.125" defaultRowHeight="21" x14ac:dyDescent="0.6"/>
  <cols>
    <col min="1" max="1" width="1.625" style="1" customWidth="1"/>
    <col min="2" max="2" width="44.375" style="1" customWidth="1"/>
    <col min="3" max="3" width="1" style="1" customWidth="1"/>
    <col min="4" max="4" width="16.875" style="1" bestFit="1" customWidth="1"/>
    <col min="5" max="5" width="1" style="1" customWidth="1"/>
    <col min="6" max="6" width="18.625" style="1" bestFit="1" customWidth="1"/>
    <col min="7" max="7" width="1" style="1" customWidth="1"/>
    <col min="8" max="8" width="24.6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51.625" style="1" bestFit="1" customWidth="1"/>
    <col min="15" max="15" width="1" style="1" customWidth="1"/>
    <col min="16" max="16" width="9.125" style="1" customWidth="1"/>
    <col min="17" max="21" width="9.125" style="1"/>
    <col min="22" max="22" width="9" customWidth="1"/>
    <col min="23" max="16384" width="9.125" style="1"/>
  </cols>
  <sheetData>
    <row r="2" spans="2:28" ht="35.25" x14ac:dyDescent="0.6">
      <c r="B2" s="204" t="s">
        <v>74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</row>
    <row r="3" spans="2:28" ht="35.25" x14ac:dyDescent="0.6">
      <c r="B3" s="204" t="s">
        <v>0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</row>
    <row r="4" spans="2:28" ht="35.25" x14ac:dyDescent="0.6">
      <c r="B4" s="204" t="s">
        <v>205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2:28" ht="138.75" customHeight="1" x14ac:dyDescent="0.6"/>
    <row r="6" spans="2:28" s="2" customFormat="1" ht="30" x14ac:dyDescent="0.55000000000000004">
      <c r="B6" s="11" t="s">
        <v>211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/>
      <c r="W6" s="10"/>
      <c r="X6" s="10"/>
      <c r="Y6" s="10"/>
      <c r="Z6" s="10"/>
      <c r="AA6" s="10"/>
      <c r="AB6" s="10"/>
    </row>
    <row r="7" spans="2:28" s="2" customFormat="1" ht="69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/>
      <c r="W7" s="10"/>
      <c r="X7" s="10"/>
      <c r="Y7" s="10"/>
      <c r="Z7" s="10"/>
      <c r="AA7" s="10"/>
      <c r="AB7" s="10"/>
    </row>
    <row r="8" spans="2:28" ht="30" x14ac:dyDescent="0.6">
      <c r="B8" s="207" t="s">
        <v>68</v>
      </c>
      <c r="D8" s="170" t="s">
        <v>206</v>
      </c>
      <c r="E8" s="170" t="s">
        <v>4</v>
      </c>
      <c r="F8" s="170" t="s">
        <v>4</v>
      </c>
      <c r="G8" s="170" t="s">
        <v>4</v>
      </c>
      <c r="H8" s="170" t="s">
        <v>4</v>
      </c>
      <c r="I8" s="170" t="s">
        <v>4</v>
      </c>
      <c r="J8" s="170" t="s">
        <v>4</v>
      </c>
      <c r="K8" s="170" t="s">
        <v>4</v>
      </c>
      <c r="L8" s="170" t="s">
        <v>4</v>
      </c>
      <c r="M8" s="170" t="s">
        <v>4</v>
      </c>
      <c r="N8" s="170" t="s">
        <v>4</v>
      </c>
    </row>
    <row r="9" spans="2:28" ht="30" x14ac:dyDescent="0.6">
      <c r="B9" s="207" t="s">
        <v>1</v>
      </c>
      <c r="D9" s="206" t="s">
        <v>5</v>
      </c>
      <c r="E9" s="17"/>
      <c r="F9" s="206" t="s">
        <v>26</v>
      </c>
      <c r="G9" s="17"/>
      <c r="H9" s="206" t="s">
        <v>27</v>
      </c>
      <c r="I9" s="17"/>
      <c r="J9" s="206" t="s">
        <v>28</v>
      </c>
      <c r="K9" s="17"/>
      <c r="L9" s="205" t="s">
        <v>29</v>
      </c>
      <c r="M9" s="17"/>
      <c r="N9" s="206" t="s">
        <v>30</v>
      </c>
    </row>
    <row r="10" spans="2:28" ht="30" x14ac:dyDescent="0.75">
      <c r="B10" s="108" t="s">
        <v>156</v>
      </c>
      <c r="D10" s="158">
        <v>27000</v>
      </c>
      <c r="E10" s="158"/>
      <c r="F10" s="158">
        <v>660770</v>
      </c>
      <c r="G10" s="158"/>
      <c r="H10" s="158">
        <v>653418</v>
      </c>
      <c r="I10" s="158"/>
      <c r="J10" s="158" t="s">
        <v>218</v>
      </c>
      <c r="K10" s="157"/>
      <c r="L10" s="158">
        <v>17639088335</v>
      </c>
      <c r="N10" s="10" t="s">
        <v>224</v>
      </c>
    </row>
    <row r="11" spans="2:28" ht="30" x14ac:dyDescent="0.75">
      <c r="B11" s="108" t="s">
        <v>172</v>
      </c>
      <c r="D11" s="158">
        <v>24294</v>
      </c>
      <c r="E11" s="158"/>
      <c r="F11" s="158">
        <v>665420</v>
      </c>
      <c r="G11" s="158"/>
      <c r="H11" s="158">
        <v>655027</v>
      </c>
      <c r="I11" s="158"/>
      <c r="J11" s="158" t="s">
        <v>221</v>
      </c>
      <c r="K11" s="157"/>
      <c r="L11" s="158">
        <v>15910341665</v>
      </c>
      <c r="N11" s="10" t="s">
        <v>224</v>
      </c>
    </row>
    <row r="12" spans="2:28" ht="30" x14ac:dyDescent="0.75">
      <c r="B12" s="108" t="s">
        <v>150</v>
      </c>
      <c r="D12" s="158">
        <v>24675</v>
      </c>
      <c r="E12" s="158"/>
      <c r="F12" s="158">
        <v>634710</v>
      </c>
      <c r="G12" s="158"/>
      <c r="H12" s="158">
        <v>627947</v>
      </c>
      <c r="I12" s="158"/>
      <c r="J12" s="158" t="s">
        <v>223</v>
      </c>
      <c r="K12" s="157"/>
      <c r="L12" s="158">
        <v>15491783830</v>
      </c>
      <c r="N12" s="10" t="s">
        <v>224</v>
      </c>
    </row>
    <row r="13" spans="2:28" ht="30" x14ac:dyDescent="0.75">
      <c r="B13" s="108" t="s">
        <v>162</v>
      </c>
      <c r="D13" s="158">
        <v>20637</v>
      </c>
      <c r="E13" s="158"/>
      <c r="F13" s="158">
        <v>643600</v>
      </c>
      <c r="G13" s="158"/>
      <c r="H13" s="158">
        <v>638530</v>
      </c>
      <c r="I13" s="158"/>
      <c r="J13" s="158" t="s">
        <v>222</v>
      </c>
      <c r="K13" s="157"/>
      <c r="L13" s="158">
        <v>13174955216</v>
      </c>
      <c r="N13" s="10" t="s">
        <v>224</v>
      </c>
    </row>
    <row r="14" spans="2:28" ht="30" x14ac:dyDescent="0.75">
      <c r="B14" s="108" t="s">
        <v>153</v>
      </c>
      <c r="D14" s="158">
        <v>19237</v>
      </c>
      <c r="E14" s="158"/>
      <c r="F14" s="158">
        <v>694470</v>
      </c>
      <c r="G14" s="158"/>
      <c r="H14" s="158">
        <v>684803</v>
      </c>
      <c r="I14" s="158"/>
      <c r="J14" s="158" t="s">
        <v>220</v>
      </c>
      <c r="K14" s="157"/>
      <c r="L14" s="158">
        <v>13171167604</v>
      </c>
      <c r="N14" s="10" t="s">
        <v>224</v>
      </c>
    </row>
    <row r="15" spans="2:28" ht="30" x14ac:dyDescent="0.75">
      <c r="B15" s="108" t="s">
        <v>199</v>
      </c>
      <c r="D15" s="158">
        <v>14705</v>
      </c>
      <c r="E15" s="158"/>
      <c r="F15" s="158">
        <v>894080</v>
      </c>
      <c r="G15" s="158"/>
      <c r="H15" s="158">
        <v>881811</v>
      </c>
      <c r="I15" s="158"/>
      <c r="J15" s="158" t="s">
        <v>214</v>
      </c>
      <c r="K15" s="157"/>
      <c r="L15" s="158">
        <v>12964680480</v>
      </c>
      <c r="N15" s="10" t="s">
        <v>224</v>
      </c>
    </row>
    <row r="16" spans="2:28" ht="30" x14ac:dyDescent="0.75">
      <c r="B16" s="108" t="s">
        <v>159</v>
      </c>
      <c r="D16" s="158">
        <v>9190</v>
      </c>
      <c r="E16" s="158"/>
      <c r="F16" s="158">
        <v>872320</v>
      </c>
      <c r="G16" s="158"/>
      <c r="H16" s="158">
        <v>859844</v>
      </c>
      <c r="I16" s="158"/>
      <c r="J16" s="158" t="s">
        <v>215</v>
      </c>
      <c r="K16" s="157"/>
      <c r="L16" s="158">
        <v>7900534128</v>
      </c>
      <c r="N16" s="10" t="s">
        <v>224</v>
      </c>
    </row>
    <row r="17" spans="2:14" ht="30" x14ac:dyDescent="0.75">
      <c r="B17" s="108" t="s">
        <v>203</v>
      </c>
      <c r="D17" s="158">
        <v>5106</v>
      </c>
      <c r="E17" s="158"/>
      <c r="F17" s="158">
        <v>941170</v>
      </c>
      <c r="G17" s="158"/>
      <c r="H17" s="158">
        <v>928587</v>
      </c>
      <c r="I17" s="158"/>
      <c r="J17" s="158" t="s">
        <v>216</v>
      </c>
      <c r="K17" s="157"/>
      <c r="L17" s="158">
        <v>4740505849</v>
      </c>
      <c r="N17" s="10" t="s">
        <v>224</v>
      </c>
    </row>
    <row r="18" spans="2:14" ht="30" x14ac:dyDescent="0.75">
      <c r="B18" s="108" t="s">
        <v>200</v>
      </c>
      <c r="D18" s="158">
        <v>2446</v>
      </c>
      <c r="E18" s="158"/>
      <c r="F18" s="158">
        <v>984150</v>
      </c>
      <c r="G18" s="158"/>
      <c r="H18" s="158">
        <v>970783</v>
      </c>
      <c r="I18" s="158"/>
      <c r="J18" s="158" t="s">
        <v>213</v>
      </c>
      <c r="K18" s="157"/>
      <c r="L18" s="158">
        <v>2374104833</v>
      </c>
      <c r="N18" s="10" t="s">
        <v>224</v>
      </c>
    </row>
    <row r="19" spans="2:14" ht="30" x14ac:dyDescent="0.75">
      <c r="B19" s="108" t="s">
        <v>174</v>
      </c>
      <c r="D19" s="158">
        <v>2957</v>
      </c>
      <c r="E19" s="158"/>
      <c r="F19" s="158">
        <v>767390</v>
      </c>
      <c r="G19" s="158"/>
      <c r="H19" s="158">
        <v>756291</v>
      </c>
      <c r="I19" s="158"/>
      <c r="J19" s="158" t="s">
        <v>217</v>
      </c>
      <c r="K19" s="157"/>
      <c r="L19" s="158">
        <v>2235947148</v>
      </c>
      <c r="N19" s="10" t="s">
        <v>224</v>
      </c>
    </row>
    <row r="20" spans="2:14" ht="30" x14ac:dyDescent="0.75">
      <c r="B20" s="108" t="s">
        <v>166</v>
      </c>
      <c r="D20" s="158">
        <v>1300</v>
      </c>
      <c r="E20" s="158"/>
      <c r="F20" s="158">
        <v>835880</v>
      </c>
      <c r="G20" s="158"/>
      <c r="H20" s="158">
        <v>825784</v>
      </c>
      <c r="I20" s="158"/>
      <c r="J20" s="158" t="s">
        <v>219</v>
      </c>
      <c r="K20" s="157"/>
      <c r="L20" s="158">
        <v>1073324624</v>
      </c>
      <c r="N20" s="10" t="s">
        <v>224</v>
      </c>
    </row>
    <row r="21" spans="2:14" ht="30" x14ac:dyDescent="0.6">
      <c r="B21" s="83"/>
      <c r="D21" s="81"/>
      <c r="E21" s="82"/>
      <c r="F21" s="81"/>
      <c r="G21" s="82"/>
      <c r="H21" s="81"/>
      <c r="J21" s="69"/>
      <c r="L21" s="80"/>
      <c r="N21" s="10"/>
    </row>
    <row r="22" spans="2:14" ht="32.25" thickBot="1" x14ac:dyDescent="0.9">
      <c r="B22" s="59" t="s">
        <v>64</v>
      </c>
      <c r="D22" s="159">
        <f>SUM(D10:D21)</f>
        <v>151547</v>
      </c>
      <c r="E22" s="71"/>
      <c r="F22" s="70"/>
      <c r="G22" s="71"/>
      <c r="H22" s="70"/>
      <c r="I22" s="72"/>
      <c r="J22" s="94"/>
      <c r="K22" s="72"/>
      <c r="L22" s="159">
        <f>SUM(L10:L21)</f>
        <v>106676433712</v>
      </c>
      <c r="M22" s="72"/>
      <c r="N22" s="73"/>
    </row>
    <row r="23" spans="2:14" ht="21.75" thickTop="1" x14ac:dyDescent="0.6">
      <c r="H23"/>
      <c r="L23"/>
    </row>
    <row r="24" spans="2:14" x14ac:dyDescent="0.6">
      <c r="L24"/>
    </row>
    <row r="25" spans="2:14" x14ac:dyDescent="0.6">
      <c r="L25"/>
    </row>
    <row r="26" spans="2:14" x14ac:dyDescent="0.6">
      <c r="L26"/>
    </row>
    <row r="27" spans="2:14" x14ac:dyDescent="0.6">
      <c r="L27"/>
    </row>
    <row r="28" spans="2:14" ht="33" customHeight="1" x14ac:dyDescent="0.6">
      <c r="B28" s="169">
        <v>6</v>
      </c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  <row r="37" spans="12:12" x14ac:dyDescent="0.6">
      <c r="L37"/>
    </row>
    <row r="38" spans="12:12" x14ac:dyDescent="0.6">
      <c r="L38"/>
    </row>
    <row r="39" spans="12:12" x14ac:dyDescent="0.6">
      <c r="L39"/>
    </row>
    <row r="40" spans="12:12" x14ac:dyDescent="0.6">
      <c r="L40"/>
    </row>
    <row r="41" spans="12:12" x14ac:dyDescent="0.6">
      <c r="L41"/>
    </row>
    <row r="42" spans="12:12" x14ac:dyDescent="0.6">
      <c r="L42"/>
    </row>
    <row r="43" spans="12:12" x14ac:dyDescent="0.6">
      <c r="L43"/>
    </row>
    <row r="44" spans="12:12" x14ac:dyDescent="0.6">
      <c r="L44"/>
    </row>
    <row r="45" spans="12:12" x14ac:dyDescent="0.6">
      <c r="L45"/>
    </row>
    <row r="46" spans="12:12" x14ac:dyDescent="0.6">
      <c r="L46"/>
    </row>
    <row r="47" spans="12:12" x14ac:dyDescent="0.6">
      <c r="L47"/>
    </row>
  </sheetData>
  <sortState ref="B10:N20">
    <sortCondition descending="1" ref="L10:L20"/>
  </sortState>
  <mergeCells count="12">
    <mergeCell ref="B28:N28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3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1"/>
  <sheetViews>
    <sheetView rightToLeft="1" view="pageBreakPreview" zoomScaleNormal="100" zoomScaleSheetLayoutView="100" workbookViewId="0">
      <selection activeCell="F23" sqref="F23"/>
    </sheetView>
  </sheetViews>
  <sheetFormatPr defaultColWidth="9.125" defaultRowHeight="21" x14ac:dyDescent="0.55000000000000004"/>
  <cols>
    <col min="1" max="1" width="4.625" style="2" customWidth="1"/>
    <col min="2" max="2" width="77.75" style="2" bestFit="1" customWidth="1"/>
    <col min="3" max="3" width="1" style="2" customWidth="1"/>
    <col min="4" max="4" width="17.625" style="2" bestFit="1" customWidth="1"/>
    <col min="5" max="5" width="1" style="2" customWidth="1"/>
    <col min="6" max="6" width="17.625" style="2" bestFit="1" customWidth="1"/>
    <col min="7" max="7" width="1" style="2" customWidth="1"/>
    <col min="8" max="8" width="17.625" style="2" bestFit="1" customWidth="1"/>
    <col min="9" max="9" width="1" style="2" customWidth="1"/>
    <col min="10" max="10" width="17.625" style="2" bestFit="1" customWidth="1"/>
    <col min="11" max="11" width="1" style="2" customWidth="1"/>
    <col min="12" max="12" width="20.125" style="2" bestFit="1" customWidth="1"/>
    <col min="13" max="13" width="1" style="2" customWidth="1"/>
    <col min="14" max="14" width="9.125" style="2" customWidth="1"/>
    <col min="15" max="16384" width="9.125" style="2"/>
  </cols>
  <sheetData>
    <row r="2" spans="2:20" ht="30" x14ac:dyDescent="0.55000000000000004">
      <c r="B2" s="170" t="s">
        <v>74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2:20" ht="30" x14ac:dyDescent="0.55000000000000004">
      <c r="B3" s="170" t="s">
        <v>0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2:20" ht="30" x14ac:dyDescent="0.55000000000000004">
      <c r="B4" s="170" t="s">
        <v>205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</row>
    <row r="5" spans="2:20" ht="30" x14ac:dyDescent="0.55000000000000004"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30" x14ac:dyDescent="0.55000000000000004">
      <c r="B6" s="11" t="s">
        <v>212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8" spans="2:20" s="4" customFormat="1" x14ac:dyDescent="0.55000000000000004">
      <c r="B8" s="171" t="s">
        <v>32</v>
      </c>
      <c r="D8" s="172" t="s">
        <v>197</v>
      </c>
      <c r="F8" s="172" t="s">
        <v>3</v>
      </c>
      <c r="G8" s="172" t="s">
        <v>3</v>
      </c>
      <c r="H8" s="172" t="s">
        <v>3</v>
      </c>
      <c r="J8" s="172" t="s">
        <v>206</v>
      </c>
      <c r="K8" s="172" t="s">
        <v>4</v>
      </c>
      <c r="L8" s="172" t="s">
        <v>4</v>
      </c>
    </row>
    <row r="9" spans="2:20" s="4" customFormat="1" x14ac:dyDescent="0.55000000000000004">
      <c r="B9" s="210" t="s">
        <v>32</v>
      </c>
      <c r="D9" s="205" t="s">
        <v>33</v>
      </c>
      <c r="F9" s="205" t="s">
        <v>34</v>
      </c>
      <c r="G9" s="26"/>
      <c r="H9" s="205" t="s">
        <v>35</v>
      </c>
      <c r="J9" s="205" t="s">
        <v>33</v>
      </c>
      <c r="K9" s="26"/>
      <c r="L9" s="209" t="s">
        <v>31</v>
      </c>
    </row>
    <row r="10" spans="2:20" s="4" customFormat="1" x14ac:dyDescent="0.55000000000000004">
      <c r="B10" s="3" t="s">
        <v>181</v>
      </c>
      <c r="C10" s="93"/>
      <c r="D10" s="93">
        <v>18460086004</v>
      </c>
      <c r="E10" s="93"/>
      <c r="F10" s="93">
        <v>458636293</v>
      </c>
      <c r="G10" s="93"/>
      <c r="H10" s="93">
        <v>458636004</v>
      </c>
      <c r="I10" s="93"/>
      <c r="J10" s="93">
        <v>18460086293</v>
      </c>
      <c r="K10" s="5"/>
      <c r="L10" s="30">
        <f>J10/'سرمایه گذاری ها'!$O$17</f>
        <v>0.11232337903809024</v>
      </c>
      <c r="N10"/>
    </row>
    <row r="11" spans="2:20" s="4" customFormat="1" x14ac:dyDescent="0.55000000000000004">
      <c r="B11" s="3" t="s">
        <v>183</v>
      </c>
      <c r="C11" s="93"/>
      <c r="D11" s="93">
        <v>18001450000</v>
      </c>
      <c r="E11" s="93"/>
      <c r="F11" s="93">
        <v>443348468</v>
      </c>
      <c r="G11" s="93"/>
      <c r="H11" s="93">
        <v>652500</v>
      </c>
      <c r="I11" s="93"/>
      <c r="J11" s="93">
        <v>18444145968</v>
      </c>
      <c r="K11" s="5"/>
      <c r="L11" s="30">
        <f>J11/'سرمایه گذاری ها'!$O$17</f>
        <v>0.11222638755394727</v>
      </c>
      <c r="N11"/>
    </row>
    <row r="12" spans="2:20" s="4" customFormat="1" x14ac:dyDescent="0.55000000000000004">
      <c r="B12" s="3" t="s">
        <v>182</v>
      </c>
      <c r="C12" s="93"/>
      <c r="D12" s="93">
        <v>18001455999</v>
      </c>
      <c r="E12" s="93"/>
      <c r="F12" s="93">
        <v>461694326</v>
      </c>
      <c r="G12" s="93"/>
      <c r="H12" s="93">
        <v>461715422</v>
      </c>
      <c r="I12" s="93"/>
      <c r="J12" s="93">
        <v>18001434903</v>
      </c>
      <c r="K12" s="5"/>
      <c r="L12" s="30">
        <f>J12/'سرمایه گذاری ها'!$O$17</f>
        <v>0.10953264051674041</v>
      </c>
      <c r="N12"/>
    </row>
    <row r="13" spans="2:20" s="4" customFormat="1" x14ac:dyDescent="0.55000000000000004">
      <c r="B13" s="3" t="s">
        <v>184</v>
      </c>
      <c r="C13" s="93"/>
      <c r="D13" s="93">
        <v>4328876373</v>
      </c>
      <c r="E13" s="93"/>
      <c r="F13" s="93">
        <v>1794357434</v>
      </c>
      <c r="G13" s="93"/>
      <c r="H13" s="93">
        <v>5529496455</v>
      </c>
      <c r="I13" s="93"/>
      <c r="J13" s="93">
        <v>593737352</v>
      </c>
      <c r="K13" s="5"/>
      <c r="L13" s="30">
        <f>J13/'سرمایه گذاری ها'!$O$17</f>
        <v>3.6126908931653715E-3</v>
      </c>
      <c r="N13"/>
    </row>
    <row r="14" spans="2:20" s="4" customFormat="1" x14ac:dyDescent="0.55000000000000004">
      <c r="B14" s="3" t="s">
        <v>185</v>
      </c>
      <c r="C14" s="93"/>
      <c r="D14" s="93">
        <v>6832339</v>
      </c>
      <c r="E14" s="93"/>
      <c r="F14" s="93">
        <v>6155</v>
      </c>
      <c r="G14" s="93"/>
      <c r="H14" s="93">
        <v>2520000</v>
      </c>
      <c r="I14" s="93"/>
      <c r="J14" s="93">
        <v>4318494</v>
      </c>
      <c r="K14" s="5"/>
      <c r="L14" s="30">
        <f>J14/'سرمایه گذاری ها'!$O$17</f>
        <v>2.6276574807759943E-5</v>
      </c>
      <c r="N14"/>
    </row>
    <row r="15" spans="2:20" s="4" customFormat="1" x14ac:dyDescent="0.55000000000000004">
      <c r="B15" s="3" t="s">
        <v>180</v>
      </c>
      <c r="C15" s="93"/>
      <c r="D15" s="93">
        <v>2399140</v>
      </c>
      <c r="E15" s="93"/>
      <c r="F15" s="93">
        <v>41472</v>
      </c>
      <c r="G15" s="93"/>
      <c r="H15" s="93">
        <v>425</v>
      </c>
      <c r="I15" s="93"/>
      <c r="J15" s="93">
        <v>2440187</v>
      </c>
      <c r="K15" s="5"/>
      <c r="L15" s="30">
        <f>J15/'سرمایه گذاری ها'!$O$17</f>
        <v>1.4847712246543196E-5</v>
      </c>
      <c r="N15"/>
    </row>
    <row r="16" spans="2:20" s="4" customFormat="1" x14ac:dyDescent="0.55000000000000004">
      <c r="B16" s="3" t="s">
        <v>186</v>
      </c>
      <c r="C16" s="93"/>
      <c r="D16" s="93">
        <v>538918</v>
      </c>
      <c r="E16" s="93"/>
      <c r="F16" s="93">
        <v>1002278</v>
      </c>
      <c r="G16" s="93"/>
      <c r="H16" s="93">
        <v>630000</v>
      </c>
      <c r="I16" s="93"/>
      <c r="J16" s="93">
        <v>911196</v>
      </c>
      <c r="K16" s="5"/>
      <c r="L16" s="30">
        <f>J16/'سرمایه گذاری ها'!$O$17</f>
        <v>5.5443193526566508E-6</v>
      </c>
      <c r="N16"/>
    </row>
    <row r="17" spans="1:14" ht="27" thickBot="1" x14ac:dyDescent="0.6">
      <c r="B17" s="48" t="s">
        <v>64</v>
      </c>
      <c r="C17" s="49"/>
      <c r="D17" s="49">
        <f t="shared" ref="D17:J17" si="0">SUM(D10:D16)</f>
        <v>58801638773</v>
      </c>
      <c r="E17" s="49">
        <f t="shared" si="0"/>
        <v>0</v>
      </c>
      <c r="F17" s="49">
        <f t="shared" si="0"/>
        <v>3159086426</v>
      </c>
      <c r="G17" s="49">
        <f t="shared" si="0"/>
        <v>0</v>
      </c>
      <c r="H17" s="49">
        <f t="shared" si="0"/>
        <v>6453650806</v>
      </c>
      <c r="I17" s="49">
        <f t="shared" si="0"/>
        <v>0</v>
      </c>
      <c r="J17" s="49">
        <f t="shared" si="0"/>
        <v>55507074393</v>
      </c>
      <c r="K17" s="58"/>
      <c r="L17" s="58">
        <f>SUM(L10:L16)</f>
        <v>0.3377417666083502</v>
      </c>
      <c r="N17"/>
    </row>
    <row r="18" spans="1:14" ht="27" customHeight="1" thickTop="1" x14ac:dyDescent="0.55000000000000004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N18"/>
    </row>
    <row r="19" spans="1:14" x14ac:dyDescent="0.55000000000000004">
      <c r="D19" s="93"/>
      <c r="E19" s="93"/>
      <c r="F19" s="93"/>
      <c r="G19" s="93"/>
      <c r="H19" s="93"/>
      <c r="I19" s="93"/>
      <c r="J19" s="93"/>
      <c r="N19"/>
    </row>
    <row r="20" spans="1:14" x14ac:dyDescent="0.55000000000000004">
      <c r="D20"/>
      <c r="N20"/>
    </row>
    <row r="21" spans="1:14" x14ac:dyDescent="0.55000000000000004">
      <c r="A21" s="208">
        <v>7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N21"/>
    </row>
    <row r="22" spans="1:14" x14ac:dyDescent="0.55000000000000004">
      <c r="D22"/>
      <c r="N22"/>
    </row>
    <row r="23" spans="1:14" x14ac:dyDescent="0.55000000000000004">
      <c r="D23"/>
      <c r="N23"/>
    </row>
    <row r="24" spans="1:14" x14ac:dyDescent="0.55000000000000004">
      <c r="D24"/>
      <c r="N24"/>
    </row>
    <row r="25" spans="1:14" x14ac:dyDescent="0.55000000000000004">
      <c r="D25"/>
      <c r="N25"/>
    </row>
    <row r="26" spans="1:14" x14ac:dyDescent="0.55000000000000004">
      <c r="D26"/>
      <c r="N26"/>
    </row>
    <row r="27" spans="1:14" x14ac:dyDescent="0.55000000000000004">
      <c r="D27"/>
      <c r="N27"/>
    </row>
    <row r="28" spans="1:14" x14ac:dyDescent="0.55000000000000004">
      <c r="D28"/>
      <c r="N28"/>
    </row>
    <row r="29" spans="1:14" x14ac:dyDescent="0.55000000000000004">
      <c r="D29"/>
      <c r="N29"/>
    </row>
    <row r="30" spans="1:14" x14ac:dyDescent="0.55000000000000004">
      <c r="N30"/>
    </row>
    <row r="31" spans="1:14" x14ac:dyDescent="0.55000000000000004">
      <c r="D31" s="3"/>
      <c r="N31"/>
    </row>
  </sheetData>
  <sortState ref="B10:J16">
    <sortCondition descending="1" ref="J10:J16"/>
  </sortState>
  <mergeCells count="14">
    <mergeCell ref="A18:L18"/>
    <mergeCell ref="A21:L21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"/>
  <sheetViews>
    <sheetView rightToLeft="1" view="pageBreakPreview" zoomScale="85" zoomScaleNormal="85" zoomScaleSheetLayoutView="85" workbookViewId="0">
      <selection activeCell="D18" sqref="D18"/>
    </sheetView>
  </sheetViews>
  <sheetFormatPr defaultColWidth="9.125" defaultRowHeight="21" x14ac:dyDescent="0.55000000000000004"/>
  <cols>
    <col min="1" max="1" width="2.625" style="2" customWidth="1"/>
    <col min="2" max="2" width="62.625" style="2" bestFit="1" customWidth="1"/>
    <col min="3" max="3" width="1" style="2" customWidth="1"/>
    <col min="4" max="4" width="17.625" style="2" customWidth="1"/>
    <col min="5" max="5" width="0.625" style="2" customWidth="1"/>
    <col min="6" max="6" width="17.875" style="2" bestFit="1" customWidth="1"/>
    <col min="7" max="7" width="1" style="2" customWidth="1"/>
    <col min="8" max="8" width="15.25" style="2" customWidth="1"/>
    <col min="9" max="9" width="1" style="2" customWidth="1"/>
    <col min="10" max="10" width="21.625" style="2" customWidth="1"/>
    <col min="11" max="11" width="1" style="2" customWidth="1"/>
    <col min="12" max="12" width="9.125" style="2" customWidth="1"/>
    <col min="13" max="16384" width="9.125" style="2"/>
  </cols>
  <sheetData>
    <row r="1" spans="2:30" ht="26.25" customHeight="1" x14ac:dyDescent="0.55000000000000004"/>
    <row r="2" spans="2:30" ht="26.25" customHeight="1" x14ac:dyDescent="0.55000000000000004">
      <c r="B2" s="170" t="s">
        <v>74</v>
      </c>
      <c r="C2" s="170"/>
      <c r="D2" s="170"/>
      <c r="E2" s="170"/>
      <c r="F2" s="170"/>
      <c r="G2" s="170"/>
      <c r="H2" s="170"/>
      <c r="I2" s="170"/>
      <c r="J2" s="170"/>
    </row>
    <row r="3" spans="2:30" ht="26.25" customHeight="1" x14ac:dyDescent="0.55000000000000004">
      <c r="B3" s="170" t="s">
        <v>36</v>
      </c>
      <c r="C3" s="170"/>
      <c r="D3" s="170"/>
      <c r="E3" s="170"/>
      <c r="F3" s="170"/>
      <c r="G3" s="170"/>
      <c r="H3" s="170"/>
      <c r="I3" s="170"/>
      <c r="J3" s="170"/>
    </row>
    <row r="4" spans="2:30" ht="26.25" customHeight="1" x14ac:dyDescent="0.55000000000000004">
      <c r="B4" s="170" t="s">
        <v>205</v>
      </c>
      <c r="C4" s="170"/>
      <c r="D4" s="170"/>
      <c r="E4" s="170"/>
      <c r="F4" s="170"/>
      <c r="G4" s="170"/>
      <c r="H4" s="170"/>
      <c r="I4" s="170"/>
      <c r="J4" s="170"/>
    </row>
    <row r="5" spans="2:30" ht="26.25" customHeight="1" x14ac:dyDescent="0.55000000000000004"/>
    <row r="6" spans="2:30" ht="26.25" customHeight="1" x14ac:dyDescent="0.55000000000000004">
      <c r="B6" s="11" t="s">
        <v>225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ht="26.25" customHeight="1" x14ac:dyDescent="0.55000000000000004">
      <c r="B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2:30" s="4" customFormat="1" ht="58.5" customHeight="1" x14ac:dyDescent="0.6">
      <c r="B8" s="211" t="s">
        <v>40</v>
      </c>
      <c r="C8" s="28"/>
      <c r="D8" s="109" t="s">
        <v>96</v>
      </c>
      <c r="E8" s="28"/>
      <c r="F8" s="211" t="s">
        <v>33</v>
      </c>
      <c r="G8" s="28"/>
      <c r="H8" s="211" t="s">
        <v>56</v>
      </c>
      <c r="I8" s="28"/>
      <c r="J8" s="211" t="s">
        <v>11</v>
      </c>
    </row>
    <row r="9" spans="2:30" s="4" customFormat="1" ht="26.25" customHeight="1" x14ac:dyDescent="0.55000000000000004">
      <c r="B9" s="4" t="s">
        <v>97</v>
      </c>
      <c r="D9" s="123" t="s">
        <v>241</v>
      </c>
      <c r="F9" s="60">
        <f>'درآمد سپرده بانکی'!D17</f>
        <v>1383434739</v>
      </c>
      <c r="H9" s="126">
        <f>F9/$F$15</f>
        <v>0.29480390944219032</v>
      </c>
      <c r="I9" s="5"/>
      <c r="J9" s="126">
        <f>F9/'سرمایه گذاری ها'!$O$17</f>
        <v>8.4177322953296572E-3</v>
      </c>
    </row>
    <row r="10" spans="2:30" s="4" customFormat="1" ht="26.25" customHeight="1" x14ac:dyDescent="0.55000000000000004">
      <c r="B10" s="4" t="s">
        <v>63</v>
      </c>
      <c r="D10" s="123" t="s">
        <v>242</v>
      </c>
      <c r="F10" s="60">
        <f>'سایر درآمدها'!F13</f>
        <v>8256590</v>
      </c>
      <c r="H10" s="126">
        <f>F10/$F$15</f>
        <v>1.7594433203410357E-3</v>
      </c>
      <c r="I10" s="5"/>
      <c r="J10" s="126">
        <f>F10/'سرمایه گذاری ها'!$O$17</f>
        <v>5.0238556494926864E-5</v>
      </c>
    </row>
    <row r="11" spans="2:30" s="4" customFormat="1" ht="26.25" customHeight="1" x14ac:dyDescent="0.55000000000000004">
      <c r="B11" s="4" t="s">
        <v>98</v>
      </c>
      <c r="D11" s="123" t="s">
        <v>240</v>
      </c>
      <c r="F11" s="60">
        <f>'درآمد سرمایه گذاری در صندوق'!I13</f>
        <v>-170975704</v>
      </c>
      <c r="H11" s="126">
        <f>F11/$F$15</f>
        <v>-3.6434176862773386E-2</v>
      </c>
      <c r="I11" s="5"/>
      <c r="J11" s="126">
        <f>F11/'سرمایه گذاری ها'!$O$17</f>
        <v>-1.0403293084268314E-3</v>
      </c>
    </row>
    <row r="12" spans="2:30" s="4" customFormat="1" ht="26.25" customHeight="1" x14ac:dyDescent="0.55000000000000004">
      <c r="B12" s="4" t="s">
        <v>99</v>
      </c>
      <c r="D12" s="123" t="s">
        <v>100</v>
      </c>
      <c r="F12" s="60">
        <f>'درآمد سرمایه‌گذاری در اوراق '!J20</f>
        <v>3512656957</v>
      </c>
      <c r="H12" s="126">
        <f>F12/$F$15</f>
        <v>0.74853187812924205</v>
      </c>
      <c r="I12" s="5"/>
      <c r="J12" s="126">
        <f>F12/'سرمایه گذاری ها'!$O$17</f>
        <v>2.1373329059762247E-2</v>
      </c>
    </row>
    <row r="13" spans="2:30" s="4" customFormat="1" ht="26.25" customHeight="1" x14ac:dyDescent="0.55000000000000004">
      <c r="B13" s="4" t="s">
        <v>101</v>
      </c>
      <c r="D13" s="123" t="s">
        <v>239</v>
      </c>
      <c r="F13" s="60">
        <f>'سرمایه‌گذاری در سهام'!J18</f>
        <v>-40643976</v>
      </c>
      <c r="H13" s="126">
        <f>F13/$F$15</f>
        <v>-8.6610540290000312E-3</v>
      </c>
      <c r="I13" s="5"/>
      <c r="J13" s="126">
        <f>F13/'سرمایه گذاری ها'!$O$17</f>
        <v>-2.4730484188441613E-4</v>
      </c>
    </row>
    <row r="14" spans="2:30" s="4" customFormat="1" ht="26.25" customHeight="1" x14ac:dyDescent="0.55000000000000004">
      <c r="F14" s="60"/>
      <c r="H14" s="125"/>
      <c r="I14" s="5"/>
      <c r="J14" s="126"/>
    </row>
    <row r="15" spans="2:30" ht="24.75" thickBot="1" x14ac:dyDescent="0.65">
      <c r="B15" s="22" t="s">
        <v>64</v>
      </c>
      <c r="D15" s="22"/>
      <c r="F15" s="61">
        <f>SUM(F9:F14)</f>
        <v>4692728606</v>
      </c>
      <c r="G15" s="18"/>
      <c r="H15" s="124">
        <f>SUM(H9:H14)</f>
        <v>0.99999999999999989</v>
      </c>
      <c r="I15" s="47"/>
      <c r="J15" s="127">
        <f>SUM(J9:J14)</f>
        <v>2.8553665761275583E-2</v>
      </c>
    </row>
    <row r="16" spans="2:30" ht="21.75" thickTop="1" x14ac:dyDescent="0.55000000000000004">
      <c r="F16" s="3"/>
    </row>
    <row r="20" spans="1:12" ht="26.25" customHeight="1" x14ac:dyDescent="0.55000000000000004">
      <c r="A20" s="169">
        <v>8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</row>
  </sheetData>
  <sortState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11</vt:i4>
      </vt:variant>
    </vt:vector>
  </HeadingPairs>
  <TitlesOfParts>
    <vt:vector size="33" baseType="lpstr">
      <vt:lpstr>صفحه اول </vt:lpstr>
      <vt:lpstr>سرمایه گذاری ها</vt:lpstr>
      <vt:lpstr>سهام</vt:lpstr>
      <vt:lpstr>اوراق مشتقه</vt:lpstr>
      <vt:lpstr>واحدهای صندوق</vt:lpstr>
      <vt:lpstr>اوراق </vt:lpstr>
      <vt:lpstr>تعدیل قیمت</vt:lpstr>
      <vt:lpstr>سپرده</vt:lpstr>
      <vt:lpstr>درآمدها</vt:lpstr>
      <vt:lpstr>سرمایه‌گذاری در سهام</vt:lpstr>
      <vt:lpstr>درآمد سرمایه گذاری در صندوق</vt:lpstr>
      <vt:lpstr>درآمد سرمایه‌گذاری در اوراق 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'درآمد سپرده بانکی'!Print_Area</vt:lpstr>
      <vt:lpstr>'درآمد سرمایه‌گذاری در اوراق '!Print_Area</vt:lpstr>
      <vt:lpstr>'درآمد سود سهام'!Print_Area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'سرمایه گذاری ها'!Print_Area</vt:lpstr>
      <vt:lpstr>'سود سپرده بانکی'!Print_Area</vt:lpstr>
      <vt:lpstr>سهام!Print_Area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Almas</cp:lastModifiedBy>
  <cp:lastPrinted>2025-05-25T12:45:28Z</cp:lastPrinted>
  <dcterms:created xsi:type="dcterms:W3CDTF">2021-12-28T12:49:50Z</dcterms:created>
  <dcterms:modified xsi:type="dcterms:W3CDTF">2025-07-28T13:53:27Z</dcterms:modified>
</cp:coreProperties>
</file>