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خرداد\پایدار\"/>
    </mc:Choice>
  </mc:AlternateContent>
  <xr:revisionPtr revIDLastSave="0" documentId="13_ncr:1_{33A1910E-28ED-47EC-81C3-79F4C6337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اوراق مشتقه" sheetId="18" r:id="rId3"/>
    <sheet name="سهام" sheetId="1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3" hidden="1">سهام!$C$11:$AA$17</definedName>
    <definedName name="_xlnm.Print_Area" localSheetId="9">'جمع درآمدها'!$A$1:$L$22</definedName>
    <definedName name="_xlnm.Print_Area" localSheetId="13">'درآمد سپرده بانکی'!$A$1:$L$20</definedName>
    <definedName name="_xlnm.Print_Area" localSheetId="16">'درآمد سود سهام'!$A$1:$U$27</definedName>
    <definedName name="_xlnm.Print_Area" localSheetId="19">'درآمد ناشی از تغییر قیمت اوراق'!$A$1:$S$28</definedName>
    <definedName name="_xlnm.Print_Area" localSheetId="20">'درآمد ناشی از فروش'!$A$1:$T$25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بهادار'!$A$1:$U$26</definedName>
    <definedName name="_xlnm.Print_Area" localSheetId="18">'سود سپرده بانکی'!$A$1:$O$20</definedName>
    <definedName name="_xlnm.Print_Area" localSheetId="3">سهام!$A$1:$AA$20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12" i="15" l="1"/>
  <c r="J15" i="15" s="1"/>
  <c r="Z13" i="19"/>
  <c r="O17" i="16"/>
  <c r="L12" i="6" s="1"/>
  <c r="P26" i="9"/>
  <c r="R26" i="9"/>
  <c r="D26" i="9"/>
  <c r="L22" i="4"/>
  <c r="F13" i="19"/>
  <c r="E18" i="1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V18" i="11"/>
  <c r="R13" i="19"/>
  <c r="D22" i="4"/>
  <c r="D17" i="6" l="1"/>
  <c r="C23" i="10"/>
  <c r="E23" i="10"/>
  <c r="G23" i="10"/>
  <c r="I23" i="10"/>
  <c r="K23" i="10"/>
  <c r="M23" i="10"/>
  <c r="O23" i="10"/>
  <c r="Q23" i="10"/>
  <c r="D17" i="13"/>
  <c r="F9" i="15" s="1"/>
  <c r="H17" i="13"/>
  <c r="N20" i="12"/>
  <c r="P20" i="12"/>
  <c r="R20" i="12"/>
  <c r="F18" i="11"/>
  <c r="H18" i="11"/>
  <c r="J18" i="11"/>
  <c r="L18" i="11"/>
  <c r="N18" i="11"/>
  <c r="R18" i="11"/>
  <c r="T18" i="11"/>
  <c r="D18" i="11"/>
  <c r="F13" i="15"/>
  <c r="Q13" i="20"/>
  <c r="S13" i="20"/>
  <c r="P13" i="19"/>
  <c r="K15" i="16" s="1"/>
  <c r="V13" i="19"/>
  <c r="M15" i="16" s="1"/>
  <c r="X13" i="19"/>
  <c r="O15" i="16" s="1"/>
  <c r="H17" i="6"/>
  <c r="J17" i="6"/>
  <c r="AH24" i="3"/>
  <c r="AJ24" i="3"/>
  <c r="K18" i="1"/>
  <c r="O18" i="1"/>
  <c r="Q18" i="1"/>
  <c r="S18" i="1"/>
  <c r="W18" i="1"/>
  <c r="Y18" i="1"/>
  <c r="N17" i="7"/>
  <c r="F20" i="12"/>
  <c r="J20" i="12"/>
  <c r="L20" i="12"/>
  <c r="F17" i="6"/>
  <c r="P24" i="3"/>
  <c r="R24" i="3"/>
  <c r="T24" i="3"/>
  <c r="AD24" i="3"/>
  <c r="D13" i="19"/>
  <c r="H13" i="19"/>
  <c r="G15" i="16" s="1"/>
  <c r="N13" i="19"/>
  <c r="J13" i="19"/>
  <c r="L13" i="19"/>
  <c r="I15" i="16" s="1"/>
  <c r="G18" i="1"/>
  <c r="I18" i="1"/>
  <c r="M18" i="1"/>
  <c r="I14" i="16" s="1"/>
  <c r="E15" i="16"/>
  <c r="E13" i="20"/>
  <c r="G13" i="20"/>
  <c r="I13" i="20"/>
  <c r="F11" i="15" s="1"/>
  <c r="K13" i="20"/>
  <c r="V24" i="3"/>
  <c r="X24" i="3"/>
  <c r="Z24" i="3"/>
  <c r="AB24" i="3"/>
  <c r="C16" i="18"/>
  <c r="C13" i="18"/>
  <c r="D17" i="7"/>
  <c r="L17" i="7"/>
  <c r="F13" i="14"/>
  <c r="F10" i="15" s="1"/>
  <c r="D20" i="12"/>
  <c r="H20" i="12"/>
  <c r="F12" i="15"/>
  <c r="E17" i="6"/>
  <c r="G17" i="6"/>
  <c r="I17" i="6"/>
  <c r="D13" i="14"/>
  <c r="F26" i="9"/>
  <c r="H26" i="9"/>
  <c r="J26" i="9"/>
  <c r="L26" i="9"/>
  <c r="N26" i="9"/>
  <c r="F17" i="7"/>
  <c r="H17" i="7"/>
  <c r="J17" i="7"/>
  <c r="F15" i="15" l="1"/>
  <c r="U9" i="20" l="1"/>
  <c r="U10" i="20"/>
  <c r="U11" i="20"/>
  <c r="U12" i="20"/>
  <c r="H10" i="15"/>
  <c r="H9" i="15"/>
  <c r="H11" i="15"/>
  <c r="H13" i="15"/>
  <c r="H12" i="15"/>
  <c r="L14" i="5"/>
  <c r="U13" i="20" l="1"/>
  <c r="I12" i="16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K14" i="16"/>
  <c r="K17" i="16" s="1"/>
  <c r="AL16" i="3" l="1"/>
  <c r="AL20" i="3"/>
  <c r="AL21" i="3"/>
  <c r="AL14" i="3"/>
  <c r="AL18" i="3"/>
  <c r="AL22" i="3"/>
  <c r="AL15" i="3"/>
  <c r="AL19" i="3"/>
  <c r="AL23" i="3"/>
  <c r="AL17" i="3"/>
  <c r="AA11" i="1"/>
  <c r="Z9" i="19"/>
  <c r="Z12" i="19"/>
  <c r="Z10" i="19"/>
  <c r="Z11" i="19"/>
  <c r="AA15" i="1"/>
  <c r="AA12" i="1"/>
  <c r="AA16" i="1"/>
  <c r="AA13" i="1"/>
  <c r="AA17" i="1"/>
  <c r="AA14" i="1"/>
  <c r="Q13" i="16"/>
  <c r="Q14" i="16"/>
  <c r="L10" i="6"/>
  <c r="L17" i="6" s="1"/>
  <c r="Q15" i="16"/>
  <c r="L11" i="6"/>
  <c r="L14" i="6"/>
  <c r="L16" i="6"/>
  <c r="L15" i="6"/>
  <c r="L13" i="6"/>
  <c r="AL13" i="3"/>
  <c r="J13" i="15"/>
  <c r="J10" i="15"/>
  <c r="J11" i="15"/>
  <c r="Q17" i="16"/>
  <c r="Q12" i="16"/>
  <c r="J9" i="15"/>
  <c r="AF14" i="5"/>
  <c r="AL24" i="3" l="1"/>
  <c r="AA18" i="1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<sst xmlns="http://schemas.openxmlformats.org/spreadsheetml/2006/main" count="845" uniqueCount="237">
  <si>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</si>
  <si>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</si>
  <si>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</si>
  <si>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</si>
  <si>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</si>
  <si>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</si>
  <si>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</si>
  <si>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</si>
  <si>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</si>
  <si>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</si>
  <si>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</si>
  <si>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</si>
  <si>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</si>
  <si>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</si>
  <si>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</si>
  <si>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</si>
  <si>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</si>
  <si>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</si>
  <si>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</si>
  <si>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</si>
  <si>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</si>
  <si>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</si>
  <si>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</si>
  <si>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</si>
  <si>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</si>
  <si>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</si>
  <si>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</si>
  <si>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</si>
  <si>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</si>
  <si>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</si>
  <si>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</si>
  <si>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</si>
  <si>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</si>
  <si>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</si>
  <si>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</si>
  <si>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</si>
  <si>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</si>
  <si>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</si>
  <si>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</si>
  <si>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</si>
  <si>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</si>
  <si>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</si>
  <si>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</si>
  <si>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</si>
  <si>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</si>
  <si>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</si>
  <si>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</si>
  <si>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</si>
  <si>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</si>
  <si>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</si>
  <si>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</si>
  <si>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</si>
  <si>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</si>
  <si>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</si>
  <si>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</si>
  <si>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</si>
  <si>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</si>
  <si>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</si>
  <si>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</si>
  <si>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</si>
  <si>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</si>
  <si>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</si>
  <si>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</si>
  <si>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</si>
  <si>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</si>
  <si>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</si>
  <si>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</si>
  <si>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</si>
  <si>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</si>
  <si>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</si>
  <si>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</si>
  <si>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</si>
  <si>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</si>
  <si>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</si>
  <si>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</si>
  <si>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</si>
  <si>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</si>
  <si>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</si>
  <si>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</si>
  <si>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</si>
  <si>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</si>
  <si>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</si>
  <si>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-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</si>
  <si>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</si>
  <si>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</si>
  <si>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</si>
  <si>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</si>
  <si>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</si>
  <si>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</si>
  <si>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</si>
  <si>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</si>
  <si>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</si>
  <si>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</si>
  <si>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</si>
  <si>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</si>
  <si>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</si>
  <si>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</si>
  <si>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</si>
  <si>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</si>
  <si>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</si>
  <si>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</si>
  <si>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</si>
  <si>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</si>
  <si>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</si>
  <si>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</si>
  <si>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</si>
  <si>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</si>
  <si>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</si>
  <si>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</si>
  <si>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</si>
  <si>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</si>
  <si>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</si>
  <si>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</si>
  <si>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</si>
  <si>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</si>
  <si>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</si>
  <si>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</si>
  <si>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</si>
  <si>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</si>
  <si>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</si>
  <si>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</si>
  <si>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</si>
  <si>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</si>
  <si>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</si>
  <si>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</si>
  <si>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</si>
  <si>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</si>
  <si>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</si>
  <si>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</si>
  <si>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</si>
  <si>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</si>
  <si>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</si>
  <si>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</si>
  <si>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</si>
  <si>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</si>
  <si>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</si>
  <si>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</si>
  <si>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</si>
  <si>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</si>
  <si>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</si>
  <si>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</si>
  <si>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</si>
  <si>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</si>
  <si>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</si>
  <si>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</si>
  <si>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</si>
  <si>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</si>
  <si>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</si>
  <si>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</si>
  <si>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</si>
  <si>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</si>
  <si>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</si>
  <si>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</si>
  <si>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</si>
  <si>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</si>
  <si>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</si>
  <si>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</si>
  <si>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</si>
  <si>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</si>
  <si>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</si>
  <si>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</si>
  <si>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</si>
  <si>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</si>
  <si>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</si>
  <si>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</si>
  <si>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</si>
  <si>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</si>
  <si>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</si>
  <si>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</si>
  <si>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</si>
  <si>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</si>
  <si>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</si>
  <si>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</si>
  <si>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</si>
  <si>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</si>
  <si>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</si>
  <si>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</si>
  <si>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</si>
  <si>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</si>
  <si>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</si>
  <si>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</si>
  <si>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</si>
  <si>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</si>
  <si>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</si>
  <si>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</si>
  <si>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</si>
  <si>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</si>
  <si>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</si>
  <si>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</si>
  <si>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</si>
  <si>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</si>
  <si>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</si>
  <si>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</si>
  <si>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1-3- درآمد حاصل از سرمایه گذاری در واحدهای صندوق های سرمایه گذاری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</si>
  <si>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</si>
  <si>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</si>
  <si>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</si>
  <si>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</si>
  <si>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</si>
  <si>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</si>
  <si>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</si>
  <si>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</si>
  <si>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</si>
  <si>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</si>
  <si>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</si>
  <si>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</si>
  <si>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</si>
  <si>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</si>
  <si>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</si>
  <si>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</si>
  <si>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</si>
  <si>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</si>
  <si>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</si>
  <si>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</si>
  <si>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</si>
  <si>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</si>
  <si>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</si>
  <si>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</si>
  <si>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</si>
  <si>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</si>
  <si>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</si>
  <si>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</si>
  <si>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4-4- سود سپرده های بانکی</t>
  </si>
  <si>
    <t>1404/02/31</t>
  </si>
  <si>
    <t>1404/02/30</t>
  </si>
  <si>
    <t>برای ماه منتهی به 1404/03/31</t>
  </si>
  <si>
    <t>1404/03/31</t>
  </si>
  <si>
    <t>صندوق س. آرمان آتی کوثر-د</t>
  </si>
  <si>
    <t>اسنادخزانه-م4بودجه01-040917</t>
  </si>
  <si>
    <t>1404/09/16</t>
  </si>
  <si>
    <t>اسناد خزانه-م3بودجه01-040520</t>
  </si>
  <si>
    <t>1401/05/18</t>
  </si>
  <si>
    <t>1404/05/20</t>
  </si>
  <si>
    <t>اسنادخزانه-م7بودجه01-040714</t>
  </si>
  <si>
    <t>1401/12/10</t>
  </si>
  <si>
    <t>1404/07/13</t>
  </si>
  <si>
    <t>-1.24%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</si>
</sst>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26" fillId="0" borderId="4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9" fontId="23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12</xdr:col>
      <xdr:colOff>589861</xdr:colOff>
      <xdr:row>53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8C24-02DE-D062-DCB1-6A71DF11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81339" y="0"/>
          <a:ext cx="7876485" cy="1013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W23" sqref="W23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J13" sqref="J13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1" t="s">
        <v>79</v>
      </c>
      <c r="C2" s="171"/>
      <c r="D2" s="171"/>
      <c r="E2" s="171"/>
      <c r="F2" s="171"/>
      <c r="G2" s="171"/>
      <c r="H2" s="171"/>
      <c r="I2" s="171"/>
      <c r="J2" s="171"/>
    </row>
    <row r="3" spans="2:30" ht="26.25" customHeight="1" x14ac:dyDescent="0.55000000000000004">
      <c r="B3" s="171" t="s">
        <v>39</v>
      </c>
      <c r="C3" s="171"/>
      <c r="D3" s="171"/>
      <c r="E3" s="171"/>
      <c r="F3" s="171"/>
      <c r="G3" s="171"/>
      <c r="H3" s="171"/>
      <c r="I3" s="171"/>
      <c r="J3" s="171"/>
    </row>
    <row r="4" spans="2:30" ht="26.25" customHeight="1" x14ac:dyDescent="0.55000000000000004">
      <c r="B4" s="171" t="s">
        <v>225</v>
      </c>
      <c r="C4" s="171"/>
      <c r="D4" s="171"/>
      <c r="E4" s="171"/>
      <c r="F4" s="171"/>
      <c r="G4" s="171"/>
      <c r="H4" s="171"/>
      <c r="I4" s="171"/>
      <c r="J4" s="171"/>
    </row>
    <row r="5" spans="2:30" ht="26.25" customHeight="1" x14ac:dyDescent="0.55000000000000004"/>
    <row r="6" spans="2:30" ht="26.25" customHeight="1" x14ac:dyDescent="0.55000000000000004">
      <c r="B6" s="11" t="s">
        <v>78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4" t="s">
        <v>43</v>
      </c>
      <c r="C8" s="29"/>
      <c r="D8" s="116" t="s">
        <v>102</v>
      </c>
      <c r="E8" s="29"/>
      <c r="F8" s="214" t="s">
        <v>36</v>
      </c>
      <c r="G8" s="29"/>
      <c r="H8" s="214" t="s">
        <v>59</v>
      </c>
      <c r="I8" s="29"/>
      <c r="J8" s="214" t="s">
        <v>11</v>
      </c>
    </row>
    <row r="9" spans="2:30" s="4" customFormat="1" ht="26.25" customHeight="1" x14ac:dyDescent="0.55000000000000004">
      <c r="B9" s="4" t="s">
        <v>103</v>
      </c>
      <c r="D9" s="131" t="s">
        <v>157</v>
      </c>
      <c r="F9" s="61">
        <f>'درآمد سپرده بانکی'!D17</f>
        <v>1349315590</v>
      </c>
      <c r="H9" s="134">
        <f>F9/$F$15</f>
        <v>0.16388720309270713</v>
      </c>
      <c r="I9" s="5"/>
      <c r="J9" s="134">
        <f>F9/'سرمایه گذاری ها'!$O$17</f>
        <v>8.0152484042483752E-3</v>
      </c>
    </row>
    <row r="10" spans="2:30" s="4" customFormat="1" ht="26.25" customHeight="1" x14ac:dyDescent="0.55000000000000004">
      <c r="B10" s="4" t="s">
        <v>66</v>
      </c>
      <c r="D10" s="131" t="s">
        <v>154</v>
      </c>
      <c r="F10" s="61">
        <f>'سایر درآمدها'!F13</f>
        <v>4282007</v>
      </c>
      <c r="H10" s="134">
        <f>F10/$F$15</f>
        <v>5.2009044885740455E-4</v>
      </c>
      <c r="I10" s="5"/>
      <c r="J10" s="134">
        <f>F10/'سرمایه گذاری ها'!$O$17</f>
        <v>2.543611741248048E-5</v>
      </c>
    </row>
    <row r="11" spans="2:30" s="4" customFormat="1" ht="26.25" customHeight="1" x14ac:dyDescent="0.55000000000000004">
      <c r="B11" s="4" t="s">
        <v>104</v>
      </c>
      <c r="D11" s="131" t="s">
        <v>155</v>
      </c>
      <c r="F11" s="61">
        <f>'درآمد سرمایه گذاری در صندوق'!I13</f>
        <v>1830278778</v>
      </c>
      <c r="H11" s="134">
        <f>F11/$F$15</f>
        <v>0.22230475363169697</v>
      </c>
      <c r="I11" s="5"/>
      <c r="J11" s="134">
        <f>F11/'سرمایه گذاری ها'!$O$17</f>
        <v>1.0872281594770699E-2</v>
      </c>
    </row>
    <row r="12" spans="2:30" s="4" customFormat="1" ht="26.25" customHeight="1" x14ac:dyDescent="0.55000000000000004">
      <c r="B12" s="4" t="s">
        <v>105</v>
      </c>
      <c r="D12" s="131" t="s">
        <v>156</v>
      </c>
      <c r="F12" s="61">
        <f>'سرمایه‌گذاری در اوراق بهادار'!J20</f>
        <v>3980400259</v>
      </c>
      <c r="H12" s="134">
        <f>F12/$F$15</f>
        <v>0.48345744351549153</v>
      </c>
      <c r="I12" s="5"/>
      <c r="J12" s="134">
        <f>F12/'سرمایه گذاری ها'!$O$17</f>
        <v>2.3644503228647622E-2</v>
      </c>
    </row>
    <row r="13" spans="2:30" s="4" customFormat="1" ht="26.25" customHeight="1" x14ac:dyDescent="0.55000000000000004">
      <c r="B13" s="4" t="s">
        <v>107</v>
      </c>
      <c r="D13" s="130" t="s">
        <v>106</v>
      </c>
      <c r="F13" s="61">
        <f>'سرمایه‌گذاری در سهام'!J18</f>
        <v>1068920129</v>
      </c>
      <c r="H13" s="134">
        <f>F13/$F$15</f>
        <v>0.12983050931124698</v>
      </c>
      <c r="I13" s="5"/>
      <c r="J13" s="134">
        <f>F13/'سرمایه گذاری ها'!$O$17</f>
        <v>6.3496341565550413E-3</v>
      </c>
    </row>
    <row r="14" spans="2:30" s="4" customFormat="1" ht="26.25" customHeight="1" x14ac:dyDescent="0.55000000000000004">
      <c r="F14" s="61"/>
      <c r="H14" s="133"/>
      <c r="I14" s="5"/>
      <c r="J14" s="134"/>
    </row>
    <row r="15" spans="2:30" ht="24.75" thickBot="1" x14ac:dyDescent="0.65">
      <c r="B15" s="23" t="s">
        <v>67</v>
      </c>
      <c r="D15" s="23"/>
      <c r="F15" s="62">
        <f>SUM(F9:F14)</f>
        <v>8233196763</v>
      </c>
      <c r="G15" s="18"/>
      <c r="H15" s="132">
        <f>SUM(H9:H14)</f>
        <v>0.99999999999999989</v>
      </c>
      <c r="I15" s="48"/>
      <c r="J15" s="135">
        <f>SUM(J9:J14)</f>
        <v>4.8907103501634214E-2</v>
      </c>
    </row>
    <row r="16" spans="2:30" ht="21.75" thickTop="1" x14ac:dyDescent="0.55000000000000004">
      <c r="F16" s="3"/>
    </row>
    <row r="20" spans="1:12" ht="26.25" customHeight="1" x14ac:dyDescent="0.55000000000000004">
      <c r="A20" s="170">
        <v>9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2"/>
  <sheetViews>
    <sheetView rightToLeft="1" topLeftCell="A2" zoomScale="90" zoomScaleNormal="90" workbookViewId="0">
      <selection activeCell="U14" sqref="U14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25.5" x14ac:dyDescent="0.25">
      <c r="A2" s="178" t="s">
        <v>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</row>
    <row r="5" spans="1:21" ht="24" x14ac:dyDescent="0.25">
      <c r="A5" s="139" t="s">
        <v>193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</row>
    <row r="6" spans="1:21" ht="21" x14ac:dyDescent="0.25">
      <c r="A6" s="118"/>
      <c r="B6" s="118"/>
      <c r="C6" s="180" t="s">
        <v>41</v>
      </c>
      <c r="D6" s="180"/>
      <c r="E6" s="180"/>
      <c r="F6" s="180"/>
      <c r="G6" s="180"/>
      <c r="H6" s="180"/>
      <c r="I6" s="180"/>
      <c r="J6" s="180"/>
      <c r="K6" s="180"/>
      <c r="L6" s="118"/>
      <c r="M6" s="180" t="s">
        <v>108</v>
      </c>
      <c r="N6" s="180"/>
      <c r="O6" s="180"/>
      <c r="P6" s="180"/>
      <c r="Q6" s="180"/>
      <c r="R6" s="180"/>
      <c r="S6" s="180"/>
      <c r="T6" s="180"/>
      <c r="U6" s="180"/>
    </row>
    <row r="7" spans="1:21" ht="21" x14ac:dyDescent="0.25">
      <c r="A7" s="118"/>
      <c r="B7" s="118"/>
      <c r="C7" s="119"/>
      <c r="D7" s="119"/>
      <c r="E7" s="119"/>
      <c r="F7" s="119"/>
      <c r="G7" s="119"/>
      <c r="H7" s="119"/>
      <c r="I7" s="184" t="s">
        <v>61</v>
      </c>
      <c r="J7" s="184"/>
      <c r="K7" s="184"/>
      <c r="L7" s="118"/>
      <c r="M7" s="119"/>
      <c r="N7" s="119"/>
      <c r="O7" s="119"/>
      <c r="P7" s="119"/>
      <c r="Q7" s="119"/>
      <c r="R7" s="119"/>
      <c r="S7" s="184" t="s">
        <v>61</v>
      </c>
      <c r="T7" s="184"/>
      <c r="U7" s="184"/>
    </row>
    <row r="8" spans="1:21" ht="21" x14ac:dyDescent="0.25">
      <c r="A8" s="120" t="s">
        <v>98</v>
      </c>
      <c r="B8" s="118"/>
      <c r="C8" s="120" t="s">
        <v>109</v>
      </c>
      <c r="D8" s="118"/>
      <c r="E8" s="120" t="s">
        <v>57</v>
      </c>
      <c r="F8" s="118"/>
      <c r="G8" s="120" t="s">
        <v>58</v>
      </c>
      <c r="H8" s="118"/>
      <c r="I8" s="121" t="s">
        <v>36</v>
      </c>
      <c r="J8" s="119"/>
      <c r="K8" s="121" t="s">
        <v>59</v>
      </c>
      <c r="L8" s="118"/>
      <c r="M8" s="120" t="s">
        <v>109</v>
      </c>
      <c r="N8" s="145"/>
      <c r="O8" s="145" t="s">
        <v>57</v>
      </c>
      <c r="P8" s="118"/>
      <c r="Q8" s="120" t="s">
        <v>58</v>
      </c>
      <c r="R8" s="118"/>
      <c r="S8" s="121" t="s">
        <v>36</v>
      </c>
      <c r="T8" s="119"/>
      <c r="U8" s="121" t="s">
        <v>59</v>
      </c>
    </row>
    <row r="9" spans="1:21" ht="21" x14ac:dyDescent="0.25">
      <c r="A9" s="145" t="s">
        <v>202</v>
      </c>
      <c r="B9" s="118"/>
      <c r="C9" s="153">
        <v>0</v>
      </c>
      <c r="D9" s="154"/>
      <c r="E9" s="153">
        <v>0</v>
      </c>
      <c r="F9" s="154"/>
      <c r="G9" s="155">
        <v>968473575</v>
      </c>
      <c r="H9" s="154"/>
      <c r="I9" s="156">
        <v>968473575</v>
      </c>
      <c r="J9" s="154"/>
      <c r="K9" s="157">
        <v>25.05</v>
      </c>
      <c r="L9" s="154"/>
      <c r="M9" s="153">
        <v>0</v>
      </c>
      <c r="N9" s="153"/>
      <c r="O9" s="158">
        <v>0</v>
      </c>
      <c r="P9" s="154"/>
      <c r="Q9" s="155">
        <v>1831190388</v>
      </c>
      <c r="R9" s="159"/>
      <c r="S9" s="156">
        <v>1831190388</v>
      </c>
      <c r="T9" s="154"/>
      <c r="U9" s="169">
        <f>S9/'جمع درآمدها'!$F$15</f>
        <v>0.22241547733067338</v>
      </c>
    </row>
    <row r="10" spans="1:21" ht="21" x14ac:dyDescent="0.25">
      <c r="A10" s="145" t="s">
        <v>203</v>
      </c>
      <c r="B10" s="118"/>
      <c r="C10" s="153">
        <v>0</v>
      </c>
      <c r="D10" s="154"/>
      <c r="E10" s="153">
        <v>0</v>
      </c>
      <c r="F10" s="154"/>
      <c r="G10" s="155">
        <v>938729277</v>
      </c>
      <c r="H10" s="154"/>
      <c r="I10" s="155">
        <v>938729277</v>
      </c>
      <c r="J10" s="154"/>
      <c r="K10" s="153">
        <v>24.28</v>
      </c>
      <c r="L10" s="154"/>
      <c r="M10" s="153">
        <v>0</v>
      </c>
      <c r="N10" s="153"/>
      <c r="O10" s="153">
        <v>0</v>
      </c>
      <c r="P10" s="154"/>
      <c r="Q10" s="155">
        <v>1389497815</v>
      </c>
      <c r="R10" s="159"/>
      <c r="S10" s="155">
        <v>1389497815</v>
      </c>
      <c r="T10" s="154"/>
      <c r="U10" s="169">
        <f>S10/'جمع درآمدها'!$F$15</f>
        <v>0.16876771623440429</v>
      </c>
    </row>
    <row r="11" spans="1:21" ht="21" x14ac:dyDescent="0.25">
      <c r="A11" s="145" t="s">
        <v>204</v>
      </c>
      <c r="B11" s="118"/>
      <c r="C11" s="153">
        <v>0</v>
      </c>
      <c r="D11" s="154"/>
      <c r="E11" s="153">
        <v>-83672320</v>
      </c>
      <c r="F11" s="154"/>
      <c r="G11" s="155">
        <v>0</v>
      </c>
      <c r="H11" s="154"/>
      <c r="I11" s="155">
        <v>-83672320</v>
      </c>
      <c r="J11" s="154"/>
      <c r="K11" s="153">
        <v>-2.16</v>
      </c>
      <c r="L11" s="154"/>
      <c r="M11" s="153">
        <v>0</v>
      </c>
      <c r="N11" s="153"/>
      <c r="O11" s="153">
        <v>87851796</v>
      </c>
      <c r="P11" s="154"/>
      <c r="Q11" s="155">
        <v>0</v>
      </c>
      <c r="R11" s="159"/>
      <c r="S11" s="155">
        <v>87851796</v>
      </c>
      <c r="T11" s="154"/>
      <c r="U11" s="169">
        <f>S11/'جمع درآمدها'!$F$15</f>
        <v>1.0670435619224615E-2</v>
      </c>
    </row>
    <row r="12" spans="1:21" ht="21" x14ac:dyDescent="0.25">
      <c r="A12" s="145" t="s">
        <v>227</v>
      </c>
      <c r="B12" s="118"/>
      <c r="C12" s="153">
        <v>0</v>
      </c>
      <c r="D12" s="154"/>
      <c r="E12" s="153">
        <v>0</v>
      </c>
      <c r="F12" s="154"/>
      <c r="G12" s="155">
        <v>6748246</v>
      </c>
      <c r="H12" s="154"/>
      <c r="I12" s="155">
        <v>6748246</v>
      </c>
      <c r="J12" s="154"/>
      <c r="K12" s="153">
        <v>0.17</v>
      </c>
      <c r="L12" s="154"/>
      <c r="M12" s="153">
        <v>0</v>
      </c>
      <c r="N12" s="153"/>
      <c r="O12" s="153">
        <v>0</v>
      </c>
      <c r="P12" s="154"/>
      <c r="Q12" s="155">
        <v>6748246</v>
      </c>
      <c r="R12" s="159"/>
      <c r="S12" s="155">
        <v>6748246</v>
      </c>
      <c r="T12" s="154"/>
      <c r="U12" s="169">
        <f>S12/'جمع درآمدها'!$F$15</f>
        <v>8.1963861599016179E-4</v>
      </c>
    </row>
    <row r="13" spans="1:21" ht="21.75" thickBot="1" x14ac:dyDescent="0.3">
      <c r="A13" s="123" t="s">
        <v>61</v>
      </c>
      <c r="B13" s="125"/>
      <c r="C13" s="124">
        <v>0</v>
      </c>
      <c r="D13" s="125"/>
      <c r="E13" s="160">
        <f>SUM(E9:E12)</f>
        <v>-83672320</v>
      </c>
      <c r="F13" s="160"/>
      <c r="G13" s="160">
        <f>SUM(G9:G12)</f>
        <v>1913951098</v>
      </c>
      <c r="H13" s="160"/>
      <c r="I13" s="160">
        <f>SUM(I9:I12)</f>
        <v>1830278778</v>
      </c>
      <c r="J13" s="160"/>
      <c r="K13" s="160">
        <f>SUM(K9:K12)</f>
        <v>47.34</v>
      </c>
      <c r="L13" s="160"/>
      <c r="M13" s="160">
        <v>0</v>
      </c>
      <c r="N13" s="160"/>
      <c r="O13" s="160"/>
      <c r="P13" s="160"/>
      <c r="Q13" s="160">
        <f>SUM(Q9:Q12)</f>
        <v>3227436449</v>
      </c>
      <c r="R13" s="160"/>
      <c r="S13" s="160">
        <f>SUM(S9:S12)</f>
        <v>3315288245</v>
      </c>
      <c r="T13" s="160"/>
      <c r="U13" s="163">
        <f>SUM(U9:U12)</f>
        <v>0.40267326780029244</v>
      </c>
    </row>
    <row r="14" spans="1:21" ht="15.75" thickTop="1" x14ac:dyDescent="0.25"/>
    <row r="22" spans="1:21" ht="30" x14ac:dyDescent="0.25">
      <c r="A22" s="170">
        <v>10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21"/>
  <sheetViews>
    <sheetView rightToLeft="1" topLeftCell="A4" zoomScale="70" zoomScaleNormal="70" zoomScaleSheetLayoutView="70" workbookViewId="0">
      <selection activeCell="N23" sqref="N23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7" t="s">
        <v>79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2:28" ht="35.25" x14ac:dyDescent="0.55000000000000004">
      <c r="B3" s="217" t="s">
        <v>39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</row>
    <row r="4" spans="2:28" ht="35.25" x14ac:dyDescent="0.55000000000000004">
      <c r="B4" s="217" t="s">
        <v>225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7" spans="2:28" s="2" customFormat="1" ht="30" x14ac:dyDescent="0.55000000000000004">
      <c r="B7" s="11" t="s">
        <v>161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2" t="s">
        <v>1</v>
      </c>
      <c r="D8" s="173" t="s">
        <v>41</v>
      </c>
      <c r="E8" s="173" t="s">
        <v>41</v>
      </c>
      <c r="F8" s="173" t="s">
        <v>41</v>
      </c>
      <c r="G8" s="173" t="s">
        <v>41</v>
      </c>
      <c r="H8" s="173" t="s">
        <v>41</v>
      </c>
      <c r="I8" s="173" t="s">
        <v>41</v>
      </c>
      <c r="J8" s="173" t="s">
        <v>41</v>
      </c>
      <c r="K8" s="173" t="s">
        <v>41</v>
      </c>
      <c r="L8" s="173" t="s">
        <v>41</v>
      </c>
      <c r="N8" s="173" t="s">
        <v>42</v>
      </c>
      <c r="O8" s="173" t="s">
        <v>42</v>
      </c>
      <c r="P8" s="173" t="s">
        <v>42</v>
      </c>
      <c r="Q8" s="173" t="s">
        <v>42</v>
      </c>
      <c r="R8" s="173" t="s">
        <v>42</v>
      </c>
      <c r="S8" s="173" t="s">
        <v>42</v>
      </c>
      <c r="T8" s="173" t="s">
        <v>42</v>
      </c>
      <c r="U8" s="173" t="s">
        <v>42</v>
      </c>
      <c r="V8" s="173" t="s">
        <v>42</v>
      </c>
    </row>
    <row r="9" spans="2:28" s="32" customFormat="1" ht="55.5" customHeight="1" x14ac:dyDescent="0.25">
      <c r="B9" s="172" t="s">
        <v>1</v>
      </c>
      <c r="D9" s="215" t="s">
        <v>56</v>
      </c>
      <c r="E9" s="33"/>
      <c r="F9" s="215" t="s">
        <v>57</v>
      </c>
      <c r="G9" s="33"/>
      <c r="H9" s="215" t="s">
        <v>58</v>
      </c>
      <c r="I9" s="33"/>
      <c r="J9" s="215" t="s">
        <v>36</v>
      </c>
      <c r="K9" s="33"/>
      <c r="L9" s="215" t="s">
        <v>59</v>
      </c>
      <c r="N9" s="215" t="s">
        <v>56</v>
      </c>
      <c r="O9" s="33"/>
      <c r="P9" s="215" t="s">
        <v>57</v>
      </c>
      <c r="Q9" s="33"/>
      <c r="R9" s="215" t="s">
        <v>58</v>
      </c>
      <c r="S9" s="33"/>
      <c r="T9" s="215" t="s">
        <v>36</v>
      </c>
      <c r="U9" s="33"/>
      <c r="V9" s="215" t="s">
        <v>59</v>
      </c>
    </row>
    <row r="10" spans="2:28" x14ac:dyDescent="0.55000000000000004">
      <c r="B10" s="4" t="s">
        <v>194</v>
      </c>
      <c r="D10" s="61">
        <v>0</v>
      </c>
      <c r="E10" s="111"/>
      <c r="F10" s="61">
        <v>-1679683031</v>
      </c>
      <c r="G10" s="111"/>
      <c r="H10" s="61">
        <v>1387290810</v>
      </c>
      <c r="I10" s="111"/>
      <c r="J10" s="61">
        <v>-292392221</v>
      </c>
      <c r="K10" s="111"/>
      <c r="L10" s="152">
        <v>-7.56</v>
      </c>
      <c r="M10" s="111"/>
      <c r="N10" s="61">
        <v>0</v>
      </c>
      <c r="O10" s="111"/>
      <c r="P10" s="61">
        <v>1923</v>
      </c>
      <c r="Q10" s="111"/>
      <c r="R10" s="61">
        <v>1387290810</v>
      </c>
      <c r="S10" s="111"/>
      <c r="T10" s="61">
        <v>1387292733</v>
      </c>
      <c r="U10" s="111"/>
      <c r="V10" s="150">
        <v>8.41</v>
      </c>
    </row>
    <row r="11" spans="2:28" x14ac:dyDescent="0.55000000000000004">
      <c r="B11" s="4" t="s">
        <v>84</v>
      </c>
      <c r="D11" s="61">
        <v>0</v>
      </c>
      <c r="E11" s="111"/>
      <c r="F11" s="61">
        <v>0</v>
      </c>
      <c r="G11" s="111"/>
      <c r="H11" s="61">
        <v>1276508924</v>
      </c>
      <c r="I11" s="111"/>
      <c r="J11" s="61">
        <v>1276508924</v>
      </c>
      <c r="K11" s="111"/>
      <c r="L11" s="152">
        <v>33.01</v>
      </c>
      <c r="M11" s="111"/>
      <c r="N11" s="61">
        <v>0</v>
      </c>
      <c r="O11" s="111"/>
      <c r="P11" s="61">
        <v>0</v>
      </c>
      <c r="Q11" s="111"/>
      <c r="R11" s="61">
        <v>1276508924</v>
      </c>
      <c r="S11" s="111"/>
      <c r="T11" s="61">
        <v>1276508924</v>
      </c>
      <c r="U11" s="111"/>
      <c r="V11" s="150">
        <v>7.74</v>
      </c>
    </row>
    <row r="12" spans="2:28" ht="23.25" customHeight="1" x14ac:dyDescent="0.55000000000000004">
      <c r="B12" s="4" t="s">
        <v>196</v>
      </c>
      <c r="D12" s="61">
        <v>0</v>
      </c>
      <c r="E12" s="111"/>
      <c r="F12" s="61">
        <v>0</v>
      </c>
      <c r="G12" s="111"/>
      <c r="H12" s="61">
        <v>85573099</v>
      </c>
      <c r="I12" s="111"/>
      <c r="J12" s="61">
        <v>85573099</v>
      </c>
      <c r="K12" s="111"/>
      <c r="L12" s="152">
        <v>2.21</v>
      </c>
      <c r="M12" s="111"/>
      <c r="N12" s="61">
        <v>0</v>
      </c>
      <c r="O12" s="111"/>
      <c r="P12" s="61">
        <v>0</v>
      </c>
      <c r="Q12" s="111"/>
      <c r="R12" s="61">
        <v>356749973</v>
      </c>
      <c r="S12" s="111"/>
      <c r="T12" s="61">
        <v>356749973</v>
      </c>
      <c r="U12" s="111"/>
      <c r="V12" s="150">
        <v>2.16</v>
      </c>
    </row>
    <row r="13" spans="2:28" ht="23.25" customHeight="1" x14ac:dyDescent="0.55000000000000004">
      <c r="B13" s="4" t="s">
        <v>195</v>
      </c>
      <c r="D13" s="61">
        <v>0</v>
      </c>
      <c r="E13" s="111"/>
      <c r="F13" s="61">
        <v>0</v>
      </c>
      <c r="G13" s="111"/>
      <c r="H13" s="61">
        <v>16024108</v>
      </c>
      <c r="I13" s="111"/>
      <c r="J13" s="61">
        <v>16024108</v>
      </c>
      <c r="K13" s="111"/>
      <c r="L13" s="152">
        <v>0.41</v>
      </c>
      <c r="M13" s="111"/>
      <c r="N13" s="61">
        <v>0</v>
      </c>
      <c r="O13" s="111"/>
      <c r="P13" s="61">
        <v>0</v>
      </c>
      <c r="Q13" s="111"/>
      <c r="R13" s="61">
        <v>198531715</v>
      </c>
      <c r="S13" s="111"/>
      <c r="T13" s="61">
        <v>198531715</v>
      </c>
      <c r="U13" s="111"/>
      <c r="V13" s="150">
        <v>1.2</v>
      </c>
    </row>
    <row r="14" spans="2:28" ht="23.25" customHeight="1" x14ac:dyDescent="0.55000000000000004">
      <c r="B14" s="4" t="s">
        <v>190</v>
      </c>
      <c r="D14" s="61">
        <v>0</v>
      </c>
      <c r="E14" s="111"/>
      <c r="F14" s="61">
        <v>-1990746</v>
      </c>
      <c r="G14" s="111"/>
      <c r="H14" s="61">
        <v>0</v>
      </c>
      <c r="I14" s="111"/>
      <c r="J14" s="61">
        <v>-1990746</v>
      </c>
      <c r="K14" s="111"/>
      <c r="L14" s="152">
        <v>-0.05</v>
      </c>
      <c r="M14" s="111"/>
      <c r="N14" s="61">
        <v>0</v>
      </c>
      <c r="O14" s="111"/>
      <c r="P14" s="61">
        <v>1637553</v>
      </c>
      <c r="Q14" s="111"/>
      <c r="R14" s="61">
        <v>59941219</v>
      </c>
      <c r="S14" s="111"/>
      <c r="T14" s="61">
        <v>61578772</v>
      </c>
      <c r="U14" s="111"/>
      <c r="V14" s="150">
        <v>0.37</v>
      </c>
    </row>
    <row r="15" spans="2:28" ht="23.25" customHeight="1" x14ac:dyDescent="0.55000000000000004">
      <c r="B15" s="4" t="s">
        <v>197</v>
      </c>
      <c r="D15" s="61">
        <v>0</v>
      </c>
      <c r="E15" s="111"/>
      <c r="F15" s="61">
        <v>-23146135</v>
      </c>
      <c r="G15" s="111"/>
      <c r="H15" s="61">
        <v>0</v>
      </c>
      <c r="I15" s="111"/>
      <c r="J15" s="61">
        <v>-23146135</v>
      </c>
      <c r="K15" s="111"/>
      <c r="L15" s="152">
        <v>-0.6</v>
      </c>
      <c r="M15" s="111"/>
      <c r="N15" s="61">
        <v>31046240</v>
      </c>
      <c r="O15" s="111"/>
      <c r="P15" s="61">
        <v>-5720021</v>
      </c>
      <c r="Q15" s="111"/>
      <c r="R15" s="61">
        <v>0</v>
      </c>
      <c r="S15" s="111"/>
      <c r="T15" s="61">
        <v>25326219</v>
      </c>
      <c r="U15" s="111"/>
      <c r="V15" s="150">
        <v>0.15</v>
      </c>
    </row>
    <row r="16" spans="2:28" ht="23.25" customHeight="1" x14ac:dyDescent="0.55000000000000004">
      <c r="B16" s="4" t="s">
        <v>13</v>
      </c>
      <c r="D16" s="61">
        <v>0</v>
      </c>
      <c r="E16" s="111"/>
      <c r="F16" s="61">
        <v>0</v>
      </c>
      <c r="G16" s="111"/>
      <c r="H16" s="61">
        <v>8343100</v>
      </c>
      <c r="I16" s="111"/>
      <c r="J16" s="61">
        <v>8343100</v>
      </c>
      <c r="K16" s="111"/>
      <c r="L16" s="152">
        <v>0.22</v>
      </c>
      <c r="M16" s="111"/>
      <c r="N16" s="61">
        <v>0</v>
      </c>
      <c r="O16" s="111"/>
      <c r="P16" s="61">
        <v>0</v>
      </c>
      <c r="Q16" s="111"/>
      <c r="R16" s="61">
        <v>-603346</v>
      </c>
      <c r="S16" s="111"/>
      <c r="T16" s="61">
        <v>-603346</v>
      </c>
      <c r="U16" s="111"/>
      <c r="V16" s="150">
        <v>0</v>
      </c>
    </row>
    <row r="17" spans="1:22" ht="23.25" customHeight="1" x14ac:dyDescent="0.55000000000000004">
      <c r="B17" s="4" t="s">
        <v>205</v>
      </c>
      <c r="D17" s="61">
        <v>0</v>
      </c>
      <c r="E17" s="111"/>
      <c r="F17" s="61">
        <v>0</v>
      </c>
      <c r="G17" s="111"/>
      <c r="H17" s="61">
        <v>0</v>
      </c>
      <c r="I17" s="111"/>
      <c r="J17" s="61">
        <v>0</v>
      </c>
      <c r="K17" s="111"/>
      <c r="L17" s="152">
        <v>0</v>
      </c>
      <c r="M17" s="111"/>
      <c r="N17" s="61">
        <v>0</v>
      </c>
      <c r="O17" s="111"/>
      <c r="P17" s="61">
        <v>0</v>
      </c>
      <c r="Q17" s="111"/>
      <c r="R17" s="61">
        <v>-14689928</v>
      </c>
      <c r="S17" s="111"/>
      <c r="T17" s="61">
        <v>-14689928</v>
      </c>
      <c r="U17" s="111"/>
      <c r="V17" s="150">
        <v>-0.09</v>
      </c>
    </row>
    <row r="18" spans="1:22" ht="21.75" thickBot="1" x14ac:dyDescent="0.6">
      <c r="B18" s="35" t="s">
        <v>67</v>
      </c>
      <c r="D18" s="65">
        <f>SUM(D10:D17)</f>
        <v>0</v>
      </c>
      <c r="E18" s="5"/>
      <c r="F18" s="65">
        <f>SUM(F10:F17)</f>
        <v>-1704819912</v>
      </c>
      <c r="G18" s="5"/>
      <c r="H18" s="65">
        <f>SUM(H10:H17)</f>
        <v>2773740041</v>
      </c>
      <c r="I18" s="5"/>
      <c r="J18" s="65">
        <f>SUM(J10:J17)</f>
        <v>1068920129</v>
      </c>
      <c r="K18" s="5"/>
      <c r="L18" s="151">
        <f>SUM(L10:L17)</f>
        <v>27.639999999999997</v>
      </c>
      <c r="M18" s="5"/>
      <c r="N18" s="65">
        <f>SUM(N10:N17)</f>
        <v>31046240</v>
      </c>
      <c r="O18" s="5"/>
      <c r="P18" s="65"/>
      <c r="Q18" s="5"/>
      <c r="R18" s="65">
        <f>SUM(R10:R17)</f>
        <v>3263729367</v>
      </c>
      <c r="S18" s="5"/>
      <c r="T18" s="65">
        <f>SUM(T10:T17)</f>
        <v>3290695062</v>
      </c>
      <c r="U18" s="5"/>
      <c r="V18" s="151">
        <f>SUM(V10:V17)</f>
        <v>19.939999999999998</v>
      </c>
    </row>
    <row r="19" spans="1:22" ht="21.75" thickTop="1" x14ac:dyDescent="0.55000000000000004"/>
    <row r="20" spans="1:22" ht="21" customHeight="1" x14ac:dyDescent="0.55000000000000004">
      <c r="A20" s="216">
        <v>11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</row>
    <row r="21" spans="1:22" x14ac:dyDescent="0.55000000000000004">
      <c r="T21" s="21"/>
    </row>
  </sheetData>
  <sortState xmlns:xlrd2="http://schemas.microsoft.com/office/spreadsheetml/2017/richdata2" ref="B10:V17">
    <sortCondition descending="1" ref="T10:T17"/>
  </sortState>
  <mergeCells count="17">
    <mergeCell ref="F9"/>
    <mergeCell ref="H9"/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4" zoomScale="85" zoomScaleNormal="70" zoomScaleSheetLayoutView="85" workbookViewId="0">
      <selection activeCell="P23" sqref="P23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1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4"/>
      <c r="R2" s="14"/>
      <c r="S2" s="14"/>
      <c r="T2" s="14"/>
      <c r="U2" s="14"/>
    </row>
    <row r="3" spans="2:28" ht="30" x14ac:dyDescent="0.6">
      <c r="B3" s="171" t="s">
        <v>39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4"/>
      <c r="R3" s="14"/>
    </row>
    <row r="4" spans="2:28" ht="30" x14ac:dyDescent="0.6">
      <c r="B4" s="171" t="s">
        <v>225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162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2" t="s">
        <v>43</v>
      </c>
      <c r="D7" s="173" t="s">
        <v>41</v>
      </c>
      <c r="E7" s="173" t="s">
        <v>41</v>
      </c>
      <c r="F7" s="173" t="s">
        <v>41</v>
      </c>
      <c r="G7" s="173" t="s">
        <v>41</v>
      </c>
      <c r="H7" s="173" t="s">
        <v>41</v>
      </c>
      <c r="I7" s="173" t="s">
        <v>41</v>
      </c>
      <c r="J7" s="173" t="s">
        <v>41</v>
      </c>
      <c r="L7" s="173" t="s">
        <v>42</v>
      </c>
      <c r="M7" s="173" t="s">
        <v>42</v>
      </c>
      <c r="N7" s="173" t="s">
        <v>42</v>
      </c>
      <c r="O7" s="173" t="s">
        <v>42</v>
      </c>
      <c r="P7" s="173" t="s">
        <v>42</v>
      </c>
      <c r="Q7" s="173" t="s">
        <v>42</v>
      </c>
      <c r="R7" s="173" t="s">
        <v>42</v>
      </c>
    </row>
    <row r="8" spans="2:28" s="37" customFormat="1" ht="48" customHeight="1" x14ac:dyDescent="0.75">
      <c r="B8" s="172" t="s">
        <v>43</v>
      </c>
      <c r="D8" s="218" t="s">
        <v>60</v>
      </c>
      <c r="E8" s="38"/>
      <c r="F8" s="218" t="s">
        <v>57</v>
      </c>
      <c r="G8" s="38"/>
      <c r="H8" s="218" t="s">
        <v>58</v>
      </c>
      <c r="I8" s="38"/>
      <c r="J8" s="218" t="s">
        <v>61</v>
      </c>
      <c r="L8" s="218" t="s">
        <v>60</v>
      </c>
      <c r="M8" s="38"/>
      <c r="N8" s="218" t="s">
        <v>57</v>
      </c>
      <c r="O8" s="38"/>
      <c r="P8" s="218" t="s">
        <v>58</v>
      </c>
      <c r="Q8" s="38"/>
      <c r="R8" s="218" t="s">
        <v>61</v>
      </c>
    </row>
    <row r="9" spans="2:28" ht="21.75" x14ac:dyDescent="0.6">
      <c r="B9" s="34" t="s">
        <v>181</v>
      </c>
      <c r="C9" s="4"/>
      <c r="D9" s="63">
        <v>0</v>
      </c>
      <c r="E9" s="5"/>
      <c r="F9" s="63">
        <v>838629971</v>
      </c>
      <c r="G9" s="5"/>
      <c r="H9" s="63">
        <v>0</v>
      </c>
      <c r="I9" s="5"/>
      <c r="J9" s="63">
        <v>838629971</v>
      </c>
      <c r="K9" s="5"/>
      <c r="L9" s="63">
        <v>0</v>
      </c>
      <c r="M9" s="5"/>
      <c r="N9" s="63">
        <v>1159736756</v>
      </c>
      <c r="O9" s="5"/>
      <c r="P9" s="63">
        <v>122142310</v>
      </c>
      <c r="Q9" s="4"/>
      <c r="R9" s="63">
        <v>1281879066</v>
      </c>
    </row>
    <row r="10" spans="2:28" ht="21.75" x14ac:dyDescent="0.6">
      <c r="B10" s="4" t="s">
        <v>178</v>
      </c>
      <c r="C10" s="4"/>
      <c r="D10" s="64">
        <v>0</v>
      </c>
      <c r="E10" s="5"/>
      <c r="F10" s="64">
        <v>775565431</v>
      </c>
      <c r="G10" s="5"/>
      <c r="H10" s="64">
        <v>0</v>
      </c>
      <c r="I10" s="5"/>
      <c r="J10" s="64">
        <v>775565431</v>
      </c>
      <c r="K10" s="5"/>
      <c r="L10" s="64">
        <v>0</v>
      </c>
      <c r="M10" s="5"/>
      <c r="N10" s="64">
        <v>1062324917</v>
      </c>
      <c r="O10" s="5"/>
      <c r="P10" s="64">
        <v>3059446</v>
      </c>
      <c r="Q10" s="4"/>
      <c r="R10" s="64">
        <v>1065384363</v>
      </c>
    </row>
    <row r="11" spans="2:28" ht="21.75" x14ac:dyDescent="0.6">
      <c r="B11" s="4" t="s">
        <v>198</v>
      </c>
      <c r="C11" s="4"/>
      <c r="D11" s="64">
        <v>0</v>
      </c>
      <c r="E11" s="5"/>
      <c r="F11" s="64">
        <v>775056742</v>
      </c>
      <c r="G11" s="5"/>
      <c r="H11" s="64">
        <v>0</v>
      </c>
      <c r="I11" s="5"/>
      <c r="J11" s="64">
        <v>775056742</v>
      </c>
      <c r="K11" s="5"/>
      <c r="L11" s="64">
        <v>0</v>
      </c>
      <c r="M11" s="5"/>
      <c r="N11" s="64">
        <v>1045642849</v>
      </c>
      <c r="O11" s="5"/>
      <c r="P11" s="64">
        <v>0</v>
      </c>
      <c r="Q11" s="4"/>
      <c r="R11" s="64">
        <v>1045642849</v>
      </c>
    </row>
    <row r="12" spans="2:28" ht="21.75" x14ac:dyDescent="0.6">
      <c r="B12" s="4" t="s">
        <v>175</v>
      </c>
      <c r="C12" s="4"/>
      <c r="D12" s="64">
        <v>0</v>
      </c>
      <c r="E12" s="5"/>
      <c r="F12" s="64">
        <v>571566785</v>
      </c>
      <c r="G12" s="5"/>
      <c r="H12" s="64">
        <v>0</v>
      </c>
      <c r="I12" s="5"/>
      <c r="J12" s="64">
        <v>571566785</v>
      </c>
      <c r="K12" s="5"/>
      <c r="L12" s="64">
        <v>0</v>
      </c>
      <c r="M12" s="5"/>
      <c r="N12" s="64">
        <v>821676594</v>
      </c>
      <c r="O12" s="5"/>
      <c r="P12" s="64">
        <v>0</v>
      </c>
      <c r="Q12" s="4"/>
      <c r="R12" s="64">
        <v>821676594</v>
      </c>
    </row>
    <row r="13" spans="2:28" ht="21.75" x14ac:dyDescent="0.6">
      <c r="B13" s="4" t="s">
        <v>187</v>
      </c>
      <c r="C13" s="4"/>
      <c r="D13" s="64">
        <v>0</v>
      </c>
      <c r="E13" s="5"/>
      <c r="F13" s="64">
        <v>566011575</v>
      </c>
      <c r="G13" s="5"/>
      <c r="H13" s="64">
        <v>0</v>
      </c>
      <c r="I13" s="5"/>
      <c r="J13" s="64">
        <v>566011575</v>
      </c>
      <c r="K13" s="5"/>
      <c r="L13" s="64">
        <v>0</v>
      </c>
      <c r="M13" s="5"/>
      <c r="N13" s="64">
        <v>799022975</v>
      </c>
      <c r="O13" s="5"/>
      <c r="P13" s="64">
        <v>0</v>
      </c>
      <c r="Q13" s="4"/>
      <c r="R13" s="64">
        <v>799022975</v>
      </c>
    </row>
    <row r="14" spans="2:28" ht="21.75" x14ac:dyDescent="0.6">
      <c r="B14" s="4" t="s">
        <v>184</v>
      </c>
      <c r="C14" s="4"/>
      <c r="D14" s="64">
        <v>0</v>
      </c>
      <c r="E14" s="5"/>
      <c r="F14" s="64">
        <v>430482651</v>
      </c>
      <c r="G14" s="5"/>
      <c r="H14" s="64">
        <v>0</v>
      </c>
      <c r="I14" s="5"/>
      <c r="J14" s="64">
        <v>430482651</v>
      </c>
      <c r="K14" s="5"/>
      <c r="L14" s="64">
        <v>0</v>
      </c>
      <c r="M14" s="5"/>
      <c r="N14" s="64">
        <v>465673971</v>
      </c>
      <c r="O14" s="5"/>
      <c r="P14" s="64">
        <v>0</v>
      </c>
      <c r="Q14" s="4"/>
      <c r="R14" s="64">
        <v>465673971</v>
      </c>
    </row>
    <row r="15" spans="2:28" ht="21.75" x14ac:dyDescent="0.6">
      <c r="B15" s="4" t="s">
        <v>200</v>
      </c>
      <c r="C15" s="4"/>
      <c r="D15" s="64">
        <v>0</v>
      </c>
      <c r="E15" s="5"/>
      <c r="F15" s="64">
        <v>105324032</v>
      </c>
      <c r="G15" s="5"/>
      <c r="H15" s="64">
        <v>0</v>
      </c>
      <c r="I15" s="5"/>
      <c r="J15" s="64">
        <v>105324032</v>
      </c>
      <c r="K15" s="5"/>
      <c r="L15" s="64">
        <v>0</v>
      </c>
      <c r="M15" s="5"/>
      <c r="N15" s="64">
        <v>130362325</v>
      </c>
      <c r="O15" s="5"/>
      <c r="P15" s="64">
        <v>210759195</v>
      </c>
      <c r="Q15" s="4"/>
      <c r="R15" s="64">
        <v>341121520</v>
      </c>
    </row>
    <row r="16" spans="2:28" ht="21.75" x14ac:dyDescent="0.6">
      <c r="B16" s="4" t="s">
        <v>191</v>
      </c>
      <c r="C16" s="4"/>
      <c r="D16" s="64">
        <v>0</v>
      </c>
      <c r="E16" s="5"/>
      <c r="F16" s="64">
        <v>62648643</v>
      </c>
      <c r="G16" s="5"/>
      <c r="H16" s="64">
        <v>0</v>
      </c>
      <c r="I16" s="5"/>
      <c r="J16" s="64">
        <v>62648643</v>
      </c>
      <c r="K16" s="5"/>
      <c r="L16" s="64">
        <v>0</v>
      </c>
      <c r="M16" s="5"/>
      <c r="N16" s="64">
        <v>67018451</v>
      </c>
      <c r="O16" s="5"/>
      <c r="P16" s="64">
        <v>0</v>
      </c>
      <c r="Q16" s="4"/>
      <c r="R16" s="64">
        <v>67018451</v>
      </c>
    </row>
    <row r="17" spans="1:18" ht="21.75" x14ac:dyDescent="0.6">
      <c r="B17" s="4" t="s">
        <v>230</v>
      </c>
      <c r="C17" s="4"/>
      <c r="D17" s="64">
        <v>0</v>
      </c>
      <c r="E17" s="5"/>
      <c r="F17" s="64">
        <v>-11983865</v>
      </c>
      <c r="G17" s="5"/>
      <c r="H17" s="64">
        <v>0</v>
      </c>
      <c r="I17" s="5"/>
      <c r="J17" s="64">
        <v>-11983865</v>
      </c>
      <c r="K17" s="5"/>
      <c r="L17" s="64">
        <v>0</v>
      </c>
      <c r="M17" s="5"/>
      <c r="N17" s="64">
        <v>-11983865</v>
      </c>
      <c r="O17" s="5"/>
      <c r="P17" s="64">
        <v>0</v>
      </c>
      <c r="Q17" s="4"/>
      <c r="R17" s="64">
        <v>-11983865</v>
      </c>
    </row>
    <row r="18" spans="1:18" ht="21.75" x14ac:dyDescent="0.6">
      <c r="B18" s="4" t="s">
        <v>233</v>
      </c>
      <c r="C18" s="4"/>
      <c r="D18" s="64">
        <v>0</v>
      </c>
      <c r="E18" s="5"/>
      <c r="F18" s="64">
        <v>-25552374</v>
      </c>
      <c r="G18" s="5"/>
      <c r="H18" s="64">
        <v>0</v>
      </c>
      <c r="I18" s="5"/>
      <c r="J18" s="64">
        <v>-25552374</v>
      </c>
      <c r="K18" s="5"/>
      <c r="L18" s="64">
        <v>0</v>
      </c>
      <c r="M18" s="5"/>
      <c r="N18" s="64">
        <v>-25552374</v>
      </c>
      <c r="O18" s="5"/>
      <c r="P18" s="64">
        <v>0</v>
      </c>
      <c r="Q18" s="4"/>
      <c r="R18" s="64">
        <v>-25552374</v>
      </c>
    </row>
    <row r="19" spans="1:18" ht="21.75" x14ac:dyDescent="0.6">
      <c r="B19" s="4" t="s">
        <v>228</v>
      </c>
      <c r="C19" s="4"/>
      <c r="D19" s="64">
        <v>0</v>
      </c>
      <c r="E19" s="5"/>
      <c r="F19" s="64">
        <v>-107349332</v>
      </c>
      <c r="G19" s="5"/>
      <c r="H19" s="64">
        <v>0</v>
      </c>
      <c r="I19" s="5"/>
      <c r="J19" s="64">
        <v>-107349332</v>
      </c>
      <c r="K19" s="5"/>
      <c r="L19" s="64">
        <v>0</v>
      </c>
      <c r="M19" s="5"/>
      <c r="N19" s="64">
        <v>-107349332</v>
      </c>
      <c r="O19" s="5"/>
      <c r="P19" s="64">
        <v>0</v>
      </c>
      <c r="Q19" s="4"/>
      <c r="R19" s="64">
        <v>-107349332</v>
      </c>
    </row>
    <row r="20" spans="1:18" ht="24.75" thickBot="1" x14ac:dyDescent="0.65">
      <c r="B20" s="18" t="s">
        <v>67</v>
      </c>
      <c r="D20" s="66">
        <f t="shared" ref="D20:R20" si="0">SUM(D9:D19)</f>
        <v>0</v>
      </c>
      <c r="E20" s="66">
        <f t="shared" si="0"/>
        <v>0</v>
      </c>
      <c r="F20" s="66">
        <f t="shared" si="0"/>
        <v>3980400259</v>
      </c>
      <c r="G20" s="66">
        <f t="shared" si="0"/>
        <v>0</v>
      </c>
      <c r="H20" s="66">
        <f t="shared" si="0"/>
        <v>0</v>
      </c>
      <c r="I20" s="66">
        <f t="shared" si="0"/>
        <v>0</v>
      </c>
      <c r="J20" s="66">
        <f t="shared" si="0"/>
        <v>3980400259</v>
      </c>
      <c r="K20" s="66">
        <f t="shared" si="0"/>
        <v>0</v>
      </c>
      <c r="L20" s="66">
        <f t="shared" si="0"/>
        <v>0</v>
      </c>
      <c r="M20" s="66">
        <f t="shared" si="0"/>
        <v>0</v>
      </c>
      <c r="N20" s="66">
        <f t="shared" si="0"/>
        <v>5406573267</v>
      </c>
      <c r="O20" s="66">
        <f t="shared" si="0"/>
        <v>0</v>
      </c>
      <c r="P20" s="66">
        <f t="shared" si="0"/>
        <v>335960951</v>
      </c>
      <c r="Q20" s="66">
        <f t="shared" si="0"/>
        <v>0</v>
      </c>
      <c r="R20" s="66">
        <f t="shared" si="0"/>
        <v>5742534218</v>
      </c>
    </row>
    <row r="21" spans="1:18" ht="21.75" thickTop="1" x14ac:dyDescent="0.6">
      <c r="L21"/>
    </row>
    <row r="22" spans="1:18" ht="21" customHeight="1" x14ac:dyDescent="0.6">
      <c r="A22" s="170">
        <v>12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D10" sqref="D10:H16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1" t="s">
        <v>79</v>
      </c>
      <c r="C2" s="171"/>
      <c r="D2" s="171"/>
      <c r="E2" s="171"/>
      <c r="F2" s="171"/>
      <c r="G2" s="171"/>
      <c r="H2" s="171"/>
      <c r="I2" s="171"/>
      <c r="J2" s="171"/>
    </row>
    <row r="3" spans="2:26" ht="31.5" customHeight="1" x14ac:dyDescent="0.55000000000000004">
      <c r="B3" s="171" t="s">
        <v>39</v>
      </c>
      <c r="C3" s="171"/>
      <c r="D3" s="171"/>
      <c r="E3" s="171"/>
      <c r="F3" s="171"/>
      <c r="G3" s="171"/>
      <c r="H3" s="171"/>
      <c r="I3" s="171"/>
      <c r="J3" s="171"/>
    </row>
    <row r="4" spans="2:26" ht="31.5" customHeight="1" x14ac:dyDescent="0.55000000000000004">
      <c r="B4" s="171" t="s">
        <v>225</v>
      </c>
      <c r="C4" s="171"/>
      <c r="D4" s="171"/>
      <c r="E4" s="171"/>
      <c r="F4" s="171"/>
      <c r="G4" s="171"/>
      <c r="H4" s="171"/>
      <c r="I4" s="171"/>
      <c r="J4" s="171"/>
    </row>
    <row r="5" spans="2:26" ht="73.5" customHeight="1" x14ac:dyDescent="0.55000000000000004"/>
    <row r="6" spans="2:26" ht="30" x14ac:dyDescent="0.55000000000000004">
      <c r="B6" s="11" t="s">
        <v>163</v>
      </c>
      <c r="D6" s="161"/>
      <c r="E6" s="161"/>
      <c r="F6" s="161"/>
      <c r="G6" s="161"/>
      <c r="H6" s="161"/>
      <c r="I6" s="161"/>
      <c r="J6" s="16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5" t="s">
        <v>62</v>
      </c>
      <c r="C8" s="175" t="s">
        <v>62</v>
      </c>
      <c r="D8" s="175" t="s">
        <v>41</v>
      </c>
      <c r="E8" s="175" t="s">
        <v>41</v>
      </c>
      <c r="F8" s="175" t="s">
        <v>41</v>
      </c>
      <c r="H8" s="175" t="s">
        <v>42</v>
      </c>
      <c r="I8" s="175" t="s">
        <v>42</v>
      </c>
      <c r="J8" s="175" t="s">
        <v>42</v>
      </c>
    </row>
    <row r="9" spans="2:26" s="29" customFormat="1" ht="50.25" customHeight="1" x14ac:dyDescent="0.6">
      <c r="B9" s="220" t="s">
        <v>63</v>
      </c>
      <c r="D9" s="220" t="s">
        <v>64</v>
      </c>
      <c r="F9" s="220" t="s">
        <v>65</v>
      </c>
      <c r="H9" s="220" t="s">
        <v>64</v>
      </c>
      <c r="J9" s="220" t="s">
        <v>65</v>
      </c>
    </row>
    <row r="10" spans="2:26" s="4" customFormat="1" ht="27.75" customHeight="1" x14ac:dyDescent="0.55000000000000004">
      <c r="B10" s="5" t="s">
        <v>214</v>
      </c>
      <c r="D10" s="63">
        <v>458636004</v>
      </c>
      <c r="E10" s="5">
        <v>0</v>
      </c>
      <c r="F10" s="5"/>
      <c r="G10" s="5">
        <v>0</v>
      </c>
      <c r="H10" s="63">
        <v>1372580228</v>
      </c>
      <c r="I10" s="5">
        <v>0</v>
      </c>
      <c r="J10" s="89"/>
    </row>
    <row r="11" spans="2:26" s="4" customFormat="1" ht="27.75" customHeight="1" x14ac:dyDescent="0.55000000000000004">
      <c r="B11" s="5" t="s">
        <v>213</v>
      </c>
      <c r="D11" s="64">
        <v>447293669</v>
      </c>
      <c r="E11" s="4">
        <v>0</v>
      </c>
      <c r="F11" s="5"/>
      <c r="G11" s="5">
        <v>0</v>
      </c>
      <c r="H11" s="64">
        <v>1360866537</v>
      </c>
      <c r="I11" s="5">
        <v>0</v>
      </c>
      <c r="J11" s="31"/>
    </row>
    <row r="12" spans="2:26" s="4" customFormat="1" ht="27.75" customHeight="1" x14ac:dyDescent="0.55000000000000004">
      <c r="B12" s="5" t="s">
        <v>215</v>
      </c>
      <c r="D12" s="64">
        <v>443346464</v>
      </c>
      <c r="E12" s="5">
        <v>0</v>
      </c>
      <c r="F12" s="5"/>
      <c r="G12" s="5">
        <v>0</v>
      </c>
      <c r="H12" s="64">
        <v>1327731181</v>
      </c>
      <c r="I12" s="5">
        <v>0</v>
      </c>
      <c r="J12" s="31"/>
    </row>
    <row r="13" spans="2:26" s="4" customFormat="1" ht="27.75" customHeight="1" x14ac:dyDescent="0.55000000000000004">
      <c r="B13" s="5" t="s">
        <v>216</v>
      </c>
      <c r="D13" s="64">
        <v>0</v>
      </c>
      <c r="E13" s="5">
        <v>0</v>
      </c>
      <c r="F13" s="5"/>
      <c r="G13" s="5">
        <v>0</v>
      </c>
      <c r="H13" s="64">
        <v>232332</v>
      </c>
      <c r="I13" s="5">
        <v>0</v>
      </c>
      <c r="J13" s="31"/>
    </row>
    <row r="14" spans="2:26" s="4" customFormat="1" ht="27.75" customHeight="1" x14ac:dyDescent="0.55000000000000004">
      <c r="B14" s="5" t="s">
        <v>217</v>
      </c>
      <c r="D14" s="64">
        <v>31045</v>
      </c>
      <c r="E14" s="5">
        <v>0</v>
      </c>
      <c r="F14" s="5"/>
      <c r="G14" s="5">
        <v>0</v>
      </c>
      <c r="H14" s="64">
        <v>92080</v>
      </c>
      <c r="I14" s="5">
        <v>0</v>
      </c>
      <c r="J14" s="31"/>
    </row>
    <row r="15" spans="2:26" s="4" customFormat="1" ht="27.75" customHeight="1" x14ac:dyDescent="0.55000000000000004">
      <c r="B15" s="5" t="s">
        <v>218</v>
      </c>
      <c r="D15" s="64">
        <v>6130</v>
      </c>
      <c r="E15" s="5">
        <v>0</v>
      </c>
      <c r="F15" s="5"/>
      <c r="G15" s="5">
        <v>0</v>
      </c>
      <c r="H15" s="64">
        <v>18747</v>
      </c>
      <c r="I15" s="5">
        <v>0</v>
      </c>
      <c r="J15" s="31"/>
    </row>
    <row r="16" spans="2:26" s="4" customFormat="1" ht="27.75" customHeight="1" x14ac:dyDescent="0.55000000000000004">
      <c r="B16" s="5" t="s">
        <v>219</v>
      </c>
      <c r="D16" s="64">
        <v>2278</v>
      </c>
      <c r="E16" s="5">
        <v>0</v>
      </c>
      <c r="F16" s="5"/>
      <c r="G16" s="5">
        <v>0</v>
      </c>
      <c r="H16" s="64">
        <v>6789</v>
      </c>
      <c r="I16" s="5"/>
      <c r="J16" s="31"/>
    </row>
    <row r="17" spans="1:10" ht="21.75" customHeight="1" thickBot="1" x14ac:dyDescent="0.6">
      <c r="B17" s="219" t="s">
        <v>67</v>
      </c>
      <c r="C17" s="219"/>
      <c r="D17" s="66">
        <f>SUM(D10:D16)</f>
        <v>1349315590</v>
      </c>
      <c r="E17" s="67"/>
      <c r="F17" s="68"/>
      <c r="G17" s="67"/>
      <c r="H17" s="66">
        <f>SUM(H10:H16)</f>
        <v>4061527894</v>
      </c>
      <c r="I17" s="67"/>
      <c r="J17" s="91"/>
    </row>
    <row r="18" spans="1:10" ht="21.75" customHeight="1" thickTop="1" x14ac:dyDescent="0.55000000000000004">
      <c r="D18" s="2" t="s">
        <v>152</v>
      </c>
      <c r="J18" s="88"/>
    </row>
    <row r="19" spans="1:10" ht="21" customHeight="1" x14ac:dyDescent="0.55000000000000004">
      <c r="A19" s="170">
        <v>13</v>
      </c>
      <c r="B19" s="170"/>
      <c r="C19" s="170"/>
      <c r="D19" s="170"/>
      <c r="E19" s="170"/>
      <c r="F19" s="170"/>
      <c r="G19" s="170"/>
      <c r="H19" s="170"/>
      <c r="I19" s="170"/>
      <c r="J19" s="170"/>
    </row>
    <row r="20" spans="1:10" ht="21.75" customHeight="1" x14ac:dyDescent="0.55000000000000004">
      <c r="J20" s="88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5" sqref="B1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1" t="s">
        <v>79</v>
      </c>
      <c r="C2" s="171"/>
      <c r="D2" s="171"/>
      <c r="E2" s="171"/>
      <c r="F2" s="171"/>
    </row>
    <row r="3" spans="2:16" ht="30" x14ac:dyDescent="0.55000000000000004">
      <c r="B3" s="171" t="s">
        <v>39</v>
      </c>
      <c r="C3" s="171"/>
      <c r="D3" s="171"/>
      <c r="E3" s="171"/>
      <c r="F3" s="171"/>
    </row>
    <row r="4" spans="2:16" ht="30" x14ac:dyDescent="0.55000000000000004">
      <c r="B4" s="171" t="s">
        <v>225</v>
      </c>
      <c r="C4" s="171"/>
      <c r="D4" s="171"/>
      <c r="E4" s="171"/>
      <c r="F4" s="171"/>
    </row>
    <row r="5" spans="2:16" ht="125.25" customHeight="1" x14ac:dyDescent="0.55000000000000004"/>
    <row r="6" spans="2:16" s="18" customFormat="1" ht="24" x14ac:dyDescent="0.6">
      <c r="B6" s="45" t="s">
        <v>164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3" t="s">
        <v>66</v>
      </c>
      <c r="D8" s="171" t="s">
        <v>41</v>
      </c>
      <c r="F8" s="171" t="s">
        <v>226</v>
      </c>
    </row>
    <row r="9" spans="2:16" ht="30" x14ac:dyDescent="0.55000000000000004">
      <c r="B9" s="222" t="s">
        <v>66</v>
      </c>
      <c r="D9" s="223" t="s">
        <v>36</v>
      </c>
      <c r="F9" s="223" t="s">
        <v>36</v>
      </c>
    </row>
    <row r="10" spans="2:16" x14ac:dyDescent="0.55000000000000004">
      <c r="B10" s="2" t="s">
        <v>80</v>
      </c>
      <c r="D10" s="69">
        <v>0</v>
      </c>
      <c r="E10" s="67"/>
      <c r="F10" s="69">
        <v>4281949</v>
      </c>
    </row>
    <row r="11" spans="2:16" x14ac:dyDescent="0.55000000000000004">
      <c r="B11" s="2" t="s">
        <v>83</v>
      </c>
      <c r="D11" s="69">
        <v>28</v>
      </c>
      <c r="E11" s="67"/>
      <c r="F11" s="69">
        <v>58</v>
      </c>
    </row>
    <row r="12" spans="2:16" x14ac:dyDescent="0.55000000000000004">
      <c r="B12" s="2" t="s">
        <v>66</v>
      </c>
      <c r="D12" s="69">
        <v>0</v>
      </c>
      <c r="E12" s="67"/>
      <c r="F12" s="69">
        <v>0</v>
      </c>
    </row>
    <row r="13" spans="2:16" ht="21.75" thickBot="1" x14ac:dyDescent="0.6">
      <c r="B13" s="23" t="s">
        <v>67</v>
      </c>
      <c r="D13" s="66">
        <f>SUM(D10:D12)</f>
        <v>28</v>
      </c>
      <c r="E13" s="67"/>
      <c r="F13" s="66">
        <f>SUM(F10:F12)</f>
        <v>4282007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1">
        <v>14</v>
      </c>
      <c r="B17" s="221"/>
      <c r="C17" s="221"/>
      <c r="D17" s="221"/>
      <c r="E17" s="221"/>
      <c r="F17" s="221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18"/>
  <sheetViews>
    <sheetView rightToLeft="1" view="pageBreakPreview" zoomScale="110" zoomScaleNormal="100" zoomScaleSheetLayoutView="110" workbookViewId="0">
      <selection activeCell="N7" sqref="N7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25.5" x14ac:dyDescent="0.25">
      <c r="A2" s="178" t="s">
        <v>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4" x14ac:dyDescent="0.25">
      <c r="A5" s="224" t="s">
        <v>171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 ht="21" x14ac:dyDescent="0.25">
      <c r="A6" s="118"/>
      <c r="B6" s="118"/>
      <c r="C6" s="118"/>
      <c r="D6" s="118"/>
      <c r="E6" s="118"/>
      <c r="F6" s="118"/>
      <c r="G6" s="118"/>
      <c r="H6" s="118"/>
      <c r="I6" s="120" t="s">
        <v>41</v>
      </c>
      <c r="J6" s="118"/>
      <c r="K6" s="120" t="s">
        <v>108</v>
      </c>
    </row>
    <row r="7" spans="1:11" ht="114" customHeight="1" x14ac:dyDescent="0.25">
      <c r="A7" s="120" t="s">
        <v>133</v>
      </c>
      <c r="B7" s="118"/>
      <c r="C7" s="127" t="s">
        <v>134</v>
      </c>
      <c r="D7" s="118"/>
      <c r="E7" s="127" t="s">
        <v>135</v>
      </c>
      <c r="F7" s="118"/>
      <c r="G7" s="127" t="s">
        <v>136</v>
      </c>
      <c r="H7" s="118"/>
      <c r="I7" s="126" t="s">
        <v>137</v>
      </c>
      <c r="J7" s="118"/>
      <c r="K7" s="126" t="s">
        <v>137</v>
      </c>
    </row>
    <row r="8" spans="1:1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1" ht="15.75" thickBot="1" x14ac:dyDescent="0.3">
      <c r="A9" s="141" t="s">
        <v>61</v>
      </c>
      <c r="B9" s="118"/>
      <c r="C9" s="140"/>
      <c r="D9" s="118"/>
      <c r="E9" s="140"/>
      <c r="F9" s="118"/>
      <c r="G9" s="140"/>
      <c r="H9" s="118"/>
      <c r="I9" s="140"/>
      <c r="J9" s="118"/>
      <c r="K9" s="140"/>
    </row>
    <row r="10" spans="1:11" ht="15.75" thickTop="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ht="29.25" customHeight="1" x14ac:dyDescent="0.25">
      <c r="A12" s="209">
        <v>15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spans="1:1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x14ac:dyDescent="0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7"/>
  <sheetViews>
    <sheetView rightToLeft="1" view="pageBreakPreview" topLeftCell="A7" zoomScale="85" zoomScaleNormal="110" zoomScaleSheetLayoutView="85" workbookViewId="0">
      <selection activeCell="B9" sqref="B9:T9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1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8" ht="30" x14ac:dyDescent="0.55000000000000004">
      <c r="B3" s="171" t="s">
        <v>39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2:28" ht="30" x14ac:dyDescent="0.55000000000000004">
      <c r="B4" s="171" t="s">
        <v>225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2:28" ht="67.5" customHeight="1" x14ac:dyDescent="0.55000000000000004"/>
    <row r="6" spans="2:28" ht="30" x14ac:dyDescent="0.55000000000000004">
      <c r="B6" s="196" t="s">
        <v>172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25" t="s">
        <v>1</v>
      </c>
      <c r="D7" s="220" t="s">
        <v>47</v>
      </c>
      <c r="E7" s="220" t="s">
        <v>47</v>
      </c>
      <c r="F7" s="220" t="s">
        <v>47</v>
      </c>
      <c r="G7" s="220" t="s">
        <v>47</v>
      </c>
      <c r="H7" s="220" t="s">
        <v>47</v>
      </c>
      <c r="J7" s="220" t="s">
        <v>41</v>
      </c>
      <c r="K7" s="220" t="s">
        <v>41</v>
      </c>
      <c r="L7" s="220" t="s">
        <v>41</v>
      </c>
      <c r="M7" s="220" t="s">
        <v>41</v>
      </c>
      <c r="N7" s="220" t="s">
        <v>41</v>
      </c>
      <c r="P7" s="220" t="s">
        <v>42</v>
      </c>
      <c r="Q7" s="220" t="s">
        <v>42</v>
      </c>
      <c r="R7" s="220" t="s">
        <v>42</v>
      </c>
      <c r="S7" s="220" t="s">
        <v>42</v>
      </c>
      <c r="T7" s="220" t="s">
        <v>42</v>
      </c>
    </row>
    <row r="8" spans="2:28" s="29" customFormat="1" ht="63.75" customHeight="1" x14ac:dyDescent="0.6">
      <c r="B8" s="225" t="s">
        <v>1</v>
      </c>
      <c r="D8" s="117" t="s">
        <v>132</v>
      </c>
      <c r="E8" s="44"/>
      <c r="F8" s="226" t="s">
        <v>48</v>
      </c>
      <c r="G8" s="44"/>
      <c r="H8" s="226" t="s">
        <v>49</v>
      </c>
      <c r="J8" s="226" t="s">
        <v>50</v>
      </c>
      <c r="K8" s="44"/>
      <c r="L8" s="226" t="s">
        <v>45</v>
      </c>
      <c r="M8" s="44"/>
      <c r="N8" s="226" t="s">
        <v>51</v>
      </c>
      <c r="P8" s="226" t="s">
        <v>50</v>
      </c>
      <c r="Q8" s="44"/>
      <c r="R8" s="226" t="s">
        <v>45</v>
      </c>
      <c r="S8" s="44"/>
      <c r="T8" s="226" t="s">
        <v>51</v>
      </c>
    </row>
    <row r="9" spans="2:28" s="29" customFormat="1" ht="27.75" customHeight="1" x14ac:dyDescent="0.6">
      <c r="B9" s="2" t="s">
        <v>197</v>
      </c>
      <c r="C9" s="2"/>
      <c r="D9" s="69" t="s">
        <v>224</v>
      </c>
      <c r="E9" s="69"/>
      <c r="F9" s="69">
        <v>13382</v>
      </c>
      <c r="G9" s="69"/>
      <c r="H9" s="69">
        <v>2320</v>
      </c>
      <c r="I9" s="69"/>
      <c r="J9" s="69">
        <v>0</v>
      </c>
      <c r="K9" s="69"/>
      <c r="L9" s="69">
        <v>0</v>
      </c>
      <c r="M9" s="69"/>
      <c r="N9" s="69">
        <v>0</v>
      </c>
      <c r="O9" s="69"/>
      <c r="P9" s="69">
        <v>31046240</v>
      </c>
      <c r="Q9" s="69"/>
      <c r="R9" s="69">
        <v>0</v>
      </c>
      <c r="S9" s="69"/>
      <c r="T9" s="69">
        <v>31046240</v>
      </c>
    </row>
    <row r="10" spans="2:28" ht="21.75" thickBot="1" x14ac:dyDescent="0.6">
      <c r="B10" s="68" t="s">
        <v>67</v>
      </c>
      <c r="C10" s="95"/>
      <c r="D10" s="95"/>
      <c r="E10" s="95"/>
      <c r="F10" s="66">
        <f t="shared" ref="F10:S10" si="0">SUM(F9)</f>
        <v>13382</v>
      </c>
      <c r="G10" s="66">
        <f t="shared" si="0"/>
        <v>0</v>
      </c>
      <c r="H10" s="66">
        <f t="shared" si="0"/>
        <v>2320</v>
      </c>
      <c r="I10" s="66">
        <f t="shared" si="0"/>
        <v>0</v>
      </c>
      <c r="J10" s="66">
        <f t="shared" si="0"/>
        <v>0</v>
      </c>
      <c r="K10" s="66">
        <f t="shared" si="0"/>
        <v>0</v>
      </c>
      <c r="L10" s="66">
        <f t="shared" si="0"/>
        <v>0</v>
      </c>
      <c r="M10" s="66">
        <f t="shared" si="0"/>
        <v>0</v>
      </c>
      <c r="N10" s="66">
        <f t="shared" si="0"/>
        <v>0</v>
      </c>
      <c r="O10" s="66">
        <f t="shared" si="0"/>
        <v>0</v>
      </c>
      <c r="P10" s="66">
        <f t="shared" si="0"/>
        <v>31046240</v>
      </c>
      <c r="Q10" s="66">
        <f t="shared" si="0"/>
        <v>0</v>
      </c>
      <c r="R10" s="66">
        <f t="shared" si="0"/>
        <v>0</v>
      </c>
      <c r="S10" s="66">
        <f t="shared" si="0"/>
        <v>0</v>
      </c>
      <c r="T10" s="66">
        <f>SUM(T9)</f>
        <v>31046240</v>
      </c>
    </row>
    <row r="11" spans="2:28" ht="21.75" thickTop="1" x14ac:dyDescent="0.55000000000000004">
      <c r="L11"/>
    </row>
    <row r="12" spans="2:28" ht="30" x14ac:dyDescent="0.55000000000000004">
      <c r="B12" s="67"/>
      <c r="C12" s="67"/>
      <c r="D12" s="67"/>
      <c r="E12" s="67"/>
      <c r="F12" s="67"/>
      <c r="G12" s="67"/>
      <c r="H12" s="67"/>
      <c r="I12" s="67"/>
      <c r="J12" s="73">
        <v>16</v>
      </c>
      <c r="K12" s="67"/>
      <c r="L12" s="125"/>
      <c r="M12" s="67"/>
      <c r="N12" s="67"/>
      <c r="O12" s="67"/>
      <c r="P12" s="67"/>
      <c r="Q12" s="67"/>
      <c r="R12" s="67"/>
      <c r="S12" s="67"/>
      <c r="T12" s="67"/>
    </row>
    <row r="13" spans="2:28" x14ac:dyDescent="0.55000000000000004">
      <c r="L13"/>
    </row>
    <row r="15" spans="2:28" x14ac:dyDescent="0.55000000000000004">
      <c r="L15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 s="86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6"/>
  <sheetViews>
    <sheetView rightToLeft="1" workbookViewId="0">
      <selection activeCell="K17" sqref="K17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25.5" x14ac:dyDescent="0.25">
      <c r="A2" s="178" t="s">
        <v>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24" x14ac:dyDescent="0.25">
      <c r="A5" s="224" t="s">
        <v>173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</row>
    <row r="6" spans="1:19" ht="21" x14ac:dyDescent="0.25">
      <c r="A6" s="180" t="s">
        <v>138</v>
      </c>
      <c r="B6" s="118"/>
      <c r="C6" s="118"/>
      <c r="D6" s="118"/>
      <c r="E6" s="118"/>
      <c r="F6" s="118"/>
      <c r="G6" s="118"/>
      <c r="H6" s="118"/>
      <c r="I6" s="180" t="s">
        <v>41</v>
      </c>
      <c r="J6" s="180"/>
      <c r="K6" s="180"/>
      <c r="L6" s="180"/>
      <c r="M6" s="180"/>
      <c r="N6" s="118"/>
      <c r="O6" s="180" t="s">
        <v>108</v>
      </c>
      <c r="P6" s="180"/>
      <c r="Q6" s="180"/>
      <c r="R6" s="180"/>
      <c r="S6" s="180"/>
    </row>
    <row r="7" spans="1:19" ht="63" x14ac:dyDescent="0.25">
      <c r="A7" s="180"/>
      <c r="B7" s="118"/>
      <c r="C7" s="127" t="s">
        <v>139</v>
      </c>
      <c r="D7" s="118"/>
      <c r="E7" s="127" t="s">
        <v>72</v>
      </c>
      <c r="F7" s="118"/>
      <c r="G7" s="127" t="s">
        <v>140</v>
      </c>
      <c r="H7" s="118"/>
      <c r="I7" s="126" t="s">
        <v>44</v>
      </c>
      <c r="J7" s="119"/>
      <c r="K7" s="126" t="s">
        <v>45</v>
      </c>
      <c r="L7" s="119"/>
      <c r="M7" s="126" t="s">
        <v>46</v>
      </c>
      <c r="N7" s="118"/>
      <c r="O7" s="126" t="s">
        <v>44</v>
      </c>
      <c r="P7" s="119"/>
      <c r="Q7" s="126" t="s">
        <v>45</v>
      </c>
      <c r="R7" s="119"/>
      <c r="S7" s="126" t="s">
        <v>46</v>
      </c>
    </row>
    <row r="8" spans="1:19" ht="21.75" thickBot="1" x14ac:dyDescent="0.3">
      <c r="A8" s="123" t="s">
        <v>61</v>
      </c>
      <c r="B8" s="118"/>
      <c r="C8" s="122"/>
      <c r="D8" s="118"/>
      <c r="E8" s="144"/>
      <c r="F8" s="118"/>
      <c r="G8" s="122"/>
      <c r="H8" s="118"/>
      <c r="I8" s="122">
        <v>0</v>
      </c>
      <c r="J8" s="118"/>
      <c r="K8" s="122">
        <v>0</v>
      </c>
      <c r="L8" s="118"/>
      <c r="M8" s="122">
        <v>0</v>
      </c>
      <c r="N8" s="118"/>
      <c r="O8" s="122">
        <v>0</v>
      </c>
      <c r="P8" s="118"/>
      <c r="Q8" s="122">
        <v>0</v>
      </c>
      <c r="R8" s="118"/>
      <c r="S8" s="122">
        <v>0</v>
      </c>
    </row>
    <row r="9" spans="1:19" ht="15.75" thickTop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x14ac:dyDescent="0.2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ht="30" x14ac:dyDescent="0.25">
      <c r="A14" s="170">
        <v>17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</row>
    <row r="15" spans="1:19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0"/>
  <sheetViews>
    <sheetView rightToLeft="1" view="pageBreakPreview" zoomScale="70" zoomScaleNormal="70" zoomScaleSheetLayoutView="70" workbookViewId="0">
      <selection activeCell="D10" sqref="D10:N16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0" t="s">
        <v>79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2:22" ht="27" customHeight="1" x14ac:dyDescent="0.25">
      <c r="B3" s="230" t="s">
        <v>39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22" ht="27" customHeight="1" x14ac:dyDescent="0.25">
      <c r="B4" s="230" t="s">
        <v>225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2:22" s="25" customFormat="1" ht="21.75" customHeight="1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2:22" s="2" customFormat="1" ht="30.75" customHeight="1" x14ac:dyDescent="0.55000000000000004">
      <c r="B6" s="228" t="s">
        <v>222</v>
      </c>
      <c r="C6" s="228"/>
      <c r="D6" s="228"/>
      <c r="E6" s="228"/>
      <c r="F6" s="228"/>
      <c r="G6" s="228"/>
      <c r="H6" s="228"/>
      <c r="I6" s="228"/>
      <c r="J6" s="228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29" t="s">
        <v>40</v>
      </c>
      <c r="C8" s="229" t="s">
        <v>40</v>
      </c>
      <c r="D8" s="229" t="s">
        <v>41</v>
      </c>
      <c r="E8" s="229" t="s">
        <v>41</v>
      </c>
      <c r="F8" s="229" t="s">
        <v>41</v>
      </c>
      <c r="G8" s="229" t="s">
        <v>41</v>
      </c>
      <c r="H8" s="229" t="s">
        <v>41</v>
      </c>
      <c r="I8" s="75"/>
      <c r="J8" s="229" t="s">
        <v>42</v>
      </c>
      <c r="K8" s="229" t="s">
        <v>42</v>
      </c>
      <c r="L8" s="229" t="s">
        <v>42</v>
      </c>
      <c r="M8" s="229" t="s">
        <v>42</v>
      </c>
      <c r="N8" s="229" t="s">
        <v>42</v>
      </c>
    </row>
    <row r="9" spans="2:22" s="26" customFormat="1" ht="58.5" customHeight="1" x14ac:dyDescent="0.25">
      <c r="B9" s="232" t="s">
        <v>43</v>
      </c>
      <c r="C9" s="76"/>
      <c r="D9" s="232" t="s">
        <v>44</v>
      </c>
      <c r="E9" s="76"/>
      <c r="F9" s="232" t="s">
        <v>45</v>
      </c>
      <c r="G9" s="76"/>
      <c r="H9" s="232" t="s">
        <v>46</v>
      </c>
      <c r="I9" s="75"/>
      <c r="J9" s="232" t="s">
        <v>44</v>
      </c>
      <c r="K9" s="76"/>
      <c r="L9" s="232" t="s">
        <v>45</v>
      </c>
      <c r="M9" s="76"/>
      <c r="N9" s="232" t="s">
        <v>46</v>
      </c>
    </row>
    <row r="10" spans="2:22" s="25" customFormat="1" ht="23.25" customHeight="1" x14ac:dyDescent="0.25">
      <c r="B10" s="77" t="s">
        <v>213</v>
      </c>
      <c r="C10" s="75"/>
      <c r="D10" s="128">
        <v>447293669</v>
      </c>
      <c r="E10" s="79"/>
      <c r="F10" s="78">
        <v>-35624</v>
      </c>
      <c r="G10" s="79"/>
      <c r="H10" s="78">
        <v>447329293</v>
      </c>
      <c r="I10" s="79"/>
      <c r="J10" s="78">
        <v>1360866537</v>
      </c>
      <c r="K10" s="79"/>
      <c r="L10" s="78">
        <v>926232</v>
      </c>
      <c r="M10" s="79"/>
      <c r="N10" s="78">
        <v>1359940305</v>
      </c>
    </row>
    <row r="11" spans="2:22" s="25" customFormat="1" ht="23.25" customHeight="1" x14ac:dyDescent="0.25">
      <c r="B11" s="77" t="s">
        <v>214</v>
      </c>
      <c r="C11" s="75"/>
      <c r="D11" s="128">
        <v>458636004</v>
      </c>
      <c r="E11" s="79"/>
      <c r="F11" s="78">
        <v>0</v>
      </c>
      <c r="G11" s="79"/>
      <c r="H11" s="78">
        <v>458636004</v>
      </c>
      <c r="I11" s="79"/>
      <c r="J11" s="78">
        <v>1372580228</v>
      </c>
      <c r="K11" s="79"/>
      <c r="L11" s="78">
        <v>2071199</v>
      </c>
      <c r="M11" s="79"/>
      <c r="N11" s="78">
        <v>1370509029</v>
      </c>
    </row>
    <row r="12" spans="2:22" s="25" customFormat="1" ht="23.25" customHeight="1" x14ac:dyDescent="0.25">
      <c r="B12" s="77" t="s">
        <v>215</v>
      </c>
      <c r="C12" s="75"/>
      <c r="D12" s="128">
        <v>443346464</v>
      </c>
      <c r="E12" s="79"/>
      <c r="F12" s="78">
        <v>0</v>
      </c>
      <c r="G12" s="79"/>
      <c r="H12" s="78">
        <v>443346464</v>
      </c>
      <c r="I12" s="79"/>
      <c r="J12" s="78">
        <v>1327731181</v>
      </c>
      <c r="K12" s="79"/>
      <c r="L12" s="78">
        <v>1562561</v>
      </c>
      <c r="M12" s="79"/>
      <c r="N12" s="78">
        <v>1326168620</v>
      </c>
    </row>
    <row r="13" spans="2:22" s="25" customFormat="1" ht="23.25" customHeight="1" x14ac:dyDescent="0.25">
      <c r="B13" s="77" t="s">
        <v>216</v>
      </c>
      <c r="C13" s="75"/>
      <c r="D13" s="128">
        <v>0</v>
      </c>
      <c r="E13" s="79"/>
      <c r="F13" s="78">
        <v>0</v>
      </c>
      <c r="G13" s="79"/>
      <c r="H13" s="78">
        <v>0</v>
      </c>
      <c r="I13" s="79"/>
      <c r="J13" s="78">
        <v>232332</v>
      </c>
      <c r="K13" s="79"/>
      <c r="L13" s="78">
        <v>0</v>
      </c>
      <c r="M13" s="79"/>
      <c r="N13" s="78">
        <v>232332</v>
      </c>
    </row>
    <row r="14" spans="2:22" s="25" customFormat="1" ht="23.25" customHeight="1" x14ac:dyDescent="0.25">
      <c r="B14" s="77" t="s">
        <v>217</v>
      </c>
      <c r="C14" s="75"/>
      <c r="D14" s="128">
        <v>31045</v>
      </c>
      <c r="E14" s="79"/>
      <c r="F14" s="78">
        <v>0</v>
      </c>
      <c r="G14" s="79"/>
      <c r="H14" s="78">
        <v>31045</v>
      </c>
      <c r="I14" s="79"/>
      <c r="J14" s="78">
        <v>92080</v>
      </c>
      <c r="K14" s="79"/>
      <c r="L14" s="78">
        <v>0</v>
      </c>
      <c r="M14" s="79"/>
      <c r="N14" s="78">
        <v>92080</v>
      </c>
    </row>
    <row r="15" spans="2:22" s="25" customFormat="1" ht="23.25" customHeight="1" x14ac:dyDescent="0.25">
      <c r="B15" s="77" t="s">
        <v>221</v>
      </c>
      <c r="C15" s="75"/>
      <c r="D15" s="128">
        <v>6130</v>
      </c>
      <c r="E15" s="79"/>
      <c r="F15" s="78">
        <v>0</v>
      </c>
      <c r="G15" s="79"/>
      <c r="H15" s="78">
        <v>6130</v>
      </c>
      <c r="I15" s="79"/>
      <c r="J15" s="78">
        <v>18747</v>
      </c>
      <c r="K15" s="79"/>
      <c r="L15" s="78">
        <v>0</v>
      </c>
      <c r="M15" s="79"/>
      <c r="N15" s="78">
        <v>18747</v>
      </c>
    </row>
    <row r="16" spans="2:22" s="25" customFormat="1" ht="22.5" customHeight="1" x14ac:dyDescent="0.25">
      <c r="B16" s="77" t="s">
        <v>220</v>
      </c>
      <c r="C16" s="75"/>
      <c r="D16" s="128">
        <v>2278</v>
      </c>
      <c r="E16" s="79"/>
      <c r="F16" s="78">
        <v>0</v>
      </c>
      <c r="G16" s="79"/>
      <c r="H16" s="78">
        <v>2278</v>
      </c>
      <c r="I16" s="79"/>
      <c r="J16" s="78">
        <v>6789</v>
      </c>
      <c r="K16" s="79"/>
      <c r="L16" s="78">
        <v>0</v>
      </c>
      <c r="M16" s="79"/>
      <c r="N16" s="78">
        <v>6789</v>
      </c>
    </row>
    <row r="17" spans="2:14" s="25" customFormat="1" ht="21.75" customHeight="1" thickBot="1" x14ac:dyDescent="0.3">
      <c r="B17" s="231" t="s">
        <v>67</v>
      </c>
      <c r="C17" s="231"/>
      <c r="D17" s="80">
        <f>SUM(D10:D16)</f>
        <v>1349315590</v>
      </c>
      <c r="E17" s="80"/>
      <c r="F17" s="147">
        <f>SUM(F10:F16)</f>
        <v>-35624</v>
      </c>
      <c r="G17" s="80"/>
      <c r="H17" s="80">
        <f>SUM(H10:H16)</f>
        <v>1349351214</v>
      </c>
      <c r="I17" s="80"/>
      <c r="J17" s="80">
        <f>SUM(J10:J16)</f>
        <v>4061527894</v>
      </c>
      <c r="K17" s="80"/>
      <c r="L17" s="80">
        <f>SUM(L10:L16)</f>
        <v>4559992</v>
      </c>
      <c r="M17" s="80"/>
      <c r="N17" s="80">
        <f>SUM(N10:N16)</f>
        <v>4056967902</v>
      </c>
    </row>
    <row r="18" spans="2:14" ht="21.75" customHeight="1" thickTop="1" x14ac:dyDescent="0.25"/>
    <row r="19" spans="2:14" ht="21.75" customHeight="1" x14ac:dyDescent="0.25">
      <c r="F19" s="87"/>
    </row>
    <row r="20" spans="2:14" ht="21.75" customHeight="1" x14ac:dyDescent="0.25">
      <c r="B20" s="227">
        <v>18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topLeftCell="A7" zoomScale="110" zoomScaleNormal="110" zoomScaleSheetLayoutView="110" workbookViewId="0">
      <selection activeCell="O17" sqref="O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1" t="s">
        <v>79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3:17" ht="30" x14ac:dyDescent="0.55000000000000004">
      <c r="C3" s="171" t="s">
        <v>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3:17" ht="30" x14ac:dyDescent="0.55000000000000004">
      <c r="C4" s="171" t="s">
        <v>225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2" t="s">
        <v>73</v>
      </c>
      <c r="D9" s="173" t="s">
        <v>223</v>
      </c>
      <c r="E9" s="173" t="s">
        <v>2</v>
      </c>
      <c r="F9" s="173" t="s">
        <v>2</v>
      </c>
      <c r="G9" s="173" t="s">
        <v>2</v>
      </c>
      <c r="I9" s="173" t="s">
        <v>3</v>
      </c>
      <c r="J9" s="173" t="s">
        <v>3</v>
      </c>
      <c r="K9" s="173" t="s">
        <v>3</v>
      </c>
      <c r="M9" s="173" t="s">
        <v>226</v>
      </c>
      <c r="N9" s="173" t="s">
        <v>4</v>
      </c>
      <c r="O9" s="173" t="s">
        <v>4</v>
      </c>
      <c r="P9" s="173" t="s">
        <v>4</v>
      </c>
      <c r="Q9" s="173" t="s">
        <v>4</v>
      </c>
    </row>
    <row r="10" spans="3:17" s="5" customFormat="1" ht="44.25" customHeight="1" x14ac:dyDescent="0.25">
      <c r="C10" s="172"/>
      <c r="D10" s="9"/>
      <c r="E10" s="174" t="s">
        <v>6</v>
      </c>
      <c r="F10" s="9"/>
      <c r="G10" s="174" t="s">
        <v>7</v>
      </c>
      <c r="I10" s="174" t="s">
        <v>74</v>
      </c>
      <c r="J10" s="9"/>
      <c r="K10" s="174" t="s">
        <v>75</v>
      </c>
      <c r="L10" s="31">
        <v>0</v>
      </c>
      <c r="M10" s="174" t="s">
        <v>6</v>
      </c>
      <c r="N10" s="9"/>
      <c r="O10" s="174" t="s">
        <v>7</v>
      </c>
      <c r="Q10" s="176" t="s">
        <v>11</v>
      </c>
    </row>
    <row r="11" spans="3:17" s="5" customFormat="1" ht="39.75" customHeight="1" x14ac:dyDescent="0.25">
      <c r="C11" s="172"/>
      <c r="D11" s="8"/>
      <c r="E11" s="175" t="s">
        <v>6</v>
      </c>
      <c r="F11" s="8"/>
      <c r="G11" s="175" t="s">
        <v>7</v>
      </c>
      <c r="I11" s="175"/>
      <c r="J11" s="8"/>
      <c r="K11" s="175"/>
      <c r="L11" s="31">
        <v>0</v>
      </c>
      <c r="M11" s="175" t="s">
        <v>6</v>
      </c>
      <c r="N11" s="8"/>
      <c r="O11" s="175" t="s">
        <v>7</v>
      </c>
      <c r="Q11" s="177" t="s">
        <v>11</v>
      </c>
    </row>
    <row r="12" spans="3:17" x14ac:dyDescent="0.55000000000000004">
      <c r="C12" s="30" t="s">
        <v>70</v>
      </c>
      <c r="E12" s="97">
        <f>'اوراق مشارکت'!R24</f>
        <v>77274717413</v>
      </c>
      <c r="F12" s="20"/>
      <c r="G12" s="97">
        <f>'اوراق مشارکت'!T24</f>
        <v>83591999704</v>
      </c>
      <c r="H12" s="20"/>
      <c r="I12" s="97">
        <f>'اوراق مشارکت'!X24</f>
        <v>19593749236</v>
      </c>
      <c r="J12" s="20"/>
      <c r="K12" s="97">
        <f>'اوراق مشارکت'!AB24</f>
        <v>0</v>
      </c>
      <c r="L12" s="47">
        <v>0</v>
      </c>
      <c r="M12" s="97">
        <f>'اوراق مشارکت'!AH24</f>
        <v>96868466649</v>
      </c>
      <c r="N12" s="20"/>
      <c r="O12" s="97">
        <f>'اوراق مشارکت'!AJ24</f>
        <v>107166149196</v>
      </c>
      <c r="P12" s="20"/>
      <c r="Q12" s="47">
        <f>O12/$O$17</f>
        <v>0.63659184900745291</v>
      </c>
    </row>
    <row r="13" spans="3:17" x14ac:dyDescent="0.55000000000000004">
      <c r="C13" s="2" t="s">
        <v>81</v>
      </c>
      <c r="E13" s="97">
        <f>سپرده!D17</f>
        <v>55838172155</v>
      </c>
      <c r="F13" s="20"/>
      <c r="G13" s="97">
        <f>سپرده!D17</f>
        <v>55838172155</v>
      </c>
      <c r="H13" s="20"/>
      <c r="I13" s="97">
        <f>سپرده!F17</f>
        <v>52250139646</v>
      </c>
      <c r="J13" s="20"/>
      <c r="K13" s="97">
        <f>سپرده!H17</f>
        <v>49286673028</v>
      </c>
      <c r="L13" s="47">
        <v>0.3836</v>
      </c>
      <c r="M13" s="97">
        <f>سپرده!J17</f>
        <v>58801638773</v>
      </c>
      <c r="N13" s="20"/>
      <c r="O13" s="97">
        <f>سپرده!J17</f>
        <v>58801638773</v>
      </c>
      <c r="P13" s="20"/>
      <c r="Q13" s="96">
        <f>O13/$O$17</f>
        <v>0.34929540934339731</v>
      </c>
    </row>
    <row r="14" spans="3:17" x14ac:dyDescent="0.55000000000000004">
      <c r="C14" s="2" t="s">
        <v>69</v>
      </c>
      <c r="E14" s="97">
        <f>سهام!G18</f>
        <v>6377947838</v>
      </c>
      <c r="F14" s="20"/>
      <c r="G14" s="97">
        <f>سهام!I18</f>
        <v>8840489859.5431499</v>
      </c>
      <c r="H14" s="20"/>
      <c r="I14" s="97">
        <f>سهام!M18</f>
        <v>0</v>
      </c>
      <c r="J14" s="20"/>
      <c r="K14" s="97">
        <f>سهام!Q18</f>
        <v>8339778778</v>
      </c>
      <c r="L14" s="47">
        <v>0</v>
      </c>
      <c r="M14" s="97">
        <f>سهام!W18</f>
        <v>333622568</v>
      </c>
      <c r="N14" s="20"/>
      <c r="O14" s="97">
        <f>سهام!Y18</f>
        <v>295032452.50215</v>
      </c>
      <c r="P14" s="20"/>
      <c r="Q14" s="103">
        <f>O14/$O$17</f>
        <v>1.7525613812253828E-3</v>
      </c>
    </row>
    <row r="15" spans="3:17" x14ac:dyDescent="0.55000000000000004">
      <c r="C15" s="2" t="s">
        <v>153</v>
      </c>
      <c r="E15" s="97">
        <f>'واحدهای صندوق'!F13</f>
        <v>11253941726</v>
      </c>
      <c r="F15" s="20"/>
      <c r="G15" s="97">
        <f>'واحدهای صندوق'!H13</f>
        <v>13092779829.136869</v>
      </c>
      <c r="H15" s="20"/>
      <c r="I15" s="97">
        <f>'واحدهای صندوق'!L13</f>
        <v>2999979785</v>
      </c>
      <c r="J15" s="20"/>
      <c r="K15" s="97">
        <f>'واحدهای صندوق'!P13</f>
        <v>12692704254</v>
      </c>
      <c r="L15" s="47"/>
      <c r="M15" s="97">
        <f>'واحدهای صندوق'!V13</f>
        <v>2038240264</v>
      </c>
      <c r="N15" s="20"/>
      <c r="O15" s="97">
        <f>'واحدهای صندوق'!X13</f>
        <v>2080756963.425</v>
      </c>
      <c r="P15" s="20"/>
      <c r="Q15" s="149">
        <f>O15/O17</f>
        <v>1.2360180267924516E-2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6">
        <f>SUM(E12:E16)</f>
        <v>150744779132</v>
      </c>
      <c r="F17" s="69">
        <f>SUM(F12:F14)</f>
        <v>0</v>
      </c>
      <c r="G17" s="66">
        <f>SUM(G12:G16)</f>
        <v>161363441547.68002</v>
      </c>
      <c r="H17" s="69">
        <f>SUM(H12:H14)</f>
        <v>0</v>
      </c>
      <c r="I17" s="66">
        <f>SUM(I12:I16)</f>
        <v>74843868667</v>
      </c>
      <c r="J17" s="69">
        <f>SUM(J12:J14)</f>
        <v>0</v>
      </c>
      <c r="K17" s="66">
        <f>SUM(K12:K16)</f>
        <v>70319156060</v>
      </c>
      <c r="L17" s="69">
        <v>0</v>
      </c>
      <c r="M17" s="66">
        <f>SUM(M12:M16)</f>
        <v>158041968254</v>
      </c>
      <c r="N17" s="69">
        <f>SUM(N12:N14)</f>
        <v>0</v>
      </c>
      <c r="O17" s="66">
        <f>SUM(O12:O16)</f>
        <v>168343577384.92712</v>
      </c>
      <c r="P17" s="69">
        <f>SUM(P12:P14)</f>
        <v>0</v>
      </c>
      <c r="Q17" s="99">
        <f>O17/$O$17</f>
        <v>1</v>
      </c>
    </row>
    <row r="18" spans="1:19" ht="21.75" thickTop="1" x14ac:dyDescent="0.55000000000000004">
      <c r="L18" s="88">
        <v>0.2044</v>
      </c>
      <c r="Q18" s="7"/>
    </row>
    <row r="19" spans="1:19" x14ac:dyDescent="0.55000000000000004">
      <c r="L19" s="88">
        <v>0.11650000000000001</v>
      </c>
    </row>
    <row r="20" spans="1:19" x14ac:dyDescent="0.55000000000000004">
      <c r="L20" s="88">
        <v>0</v>
      </c>
    </row>
    <row r="21" spans="1:19" ht="21" customHeight="1" x14ac:dyDescent="0.55000000000000004">
      <c r="A21" s="170">
        <v>1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spans="1:19" x14ac:dyDescent="0.55000000000000004">
      <c r="L22" s="88">
        <v>0</v>
      </c>
    </row>
    <row r="23" spans="1:19" x14ac:dyDescent="0.55000000000000004">
      <c r="L23" s="88">
        <v>0.13189999999999999</v>
      </c>
    </row>
    <row r="24" spans="1:19" x14ac:dyDescent="0.55000000000000004">
      <c r="L24" s="88">
        <v>3.9899999999999998E-2</v>
      </c>
    </row>
    <row r="25" spans="1:19" x14ac:dyDescent="0.55000000000000004">
      <c r="L25" s="88">
        <v>0.18509999999999999</v>
      </c>
    </row>
    <row r="26" spans="1:19" x14ac:dyDescent="0.55000000000000004">
      <c r="L26" s="88">
        <v>1.89E-2</v>
      </c>
    </row>
    <row r="27" spans="1:19" x14ac:dyDescent="0.55000000000000004">
      <c r="L27" s="88">
        <v>5.16E-2</v>
      </c>
    </row>
    <row r="28" spans="1:19" x14ac:dyDescent="0.55000000000000004">
      <c r="L28" s="88">
        <v>3.6200000000000003E-2</v>
      </c>
    </row>
    <row r="29" spans="1:19" x14ac:dyDescent="0.55000000000000004">
      <c r="L29" s="88">
        <v>0</v>
      </c>
    </row>
    <row r="30" spans="1:19" x14ac:dyDescent="0.55000000000000004">
      <c r="L30" s="88">
        <v>1.8200000000000001E-2</v>
      </c>
    </row>
    <row r="31" spans="1:19" x14ac:dyDescent="0.55000000000000004">
      <c r="L31" s="88">
        <v>3.3000000000000002E-2</v>
      </c>
    </row>
    <row r="32" spans="1:19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1"/>
  <sheetViews>
    <sheetView rightToLeft="1" view="pageBreakPreview" topLeftCell="B15" zoomScaleNormal="55" zoomScaleSheetLayoutView="100" workbookViewId="0">
      <selection activeCell="P27" sqref="P2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3" t="s">
        <v>79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28" ht="30" x14ac:dyDescent="0.55000000000000004">
      <c r="B3" s="173" t="s">
        <v>39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2:28" ht="30" x14ac:dyDescent="0.55000000000000004">
      <c r="B4" s="173" t="s">
        <v>225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2:28" ht="61.5" customHeight="1" x14ac:dyDescent="0.55000000000000004"/>
    <row r="6" spans="2:28" s="2" customFormat="1" ht="30" x14ac:dyDescent="0.55000000000000004">
      <c r="B6" s="11" t="s">
        <v>158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2" t="s">
        <v>1</v>
      </c>
      <c r="D8" s="173" t="s">
        <v>41</v>
      </c>
      <c r="E8" s="173" t="s">
        <v>41</v>
      </c>
      <c r="F8" s="173" t="s">
        <v>41</v>
      </c>
      <c r="G8" s="173" t="s">
        <v>41</v>
      </c>
      <c r="H8" s="173" t="s">
        <v>41</v>
      </c>
      <c r="I8" s="173" t="s">
        <v>41</v>
      </c>
      <c r="J8" s="173" t="s">
        <v>41</v>
      </c>
      <c r="L8" s="173" t="s">
        <v>42</v>
      </c>
      <c r="M8" s="173" t="s">
        <v>42</v>
      </c>
      <c r="N8" s="173" t="s">
        <v>42</v>
      </c>
      <c r="O8" s="173" t="s">
        <v>42</v>
      </c>
      <c r="P8" s="173" t="s">
        <v>42</v>
      </c>
      <c r="Q8" s="173" t="s">
        <v>42</v>
      </c>
      <c r="R8" s="173" t="s">
        <v>42</v>
      </c>
    </row>
    <row r="9" spans="2:28" ht="69" customHeight="1" x14ac:dyDescent="0.65">
      <c r="B9" s="172" t="s">
        <v>1</v>
      </c>
      <c r="D9" s="233" t="s">
        <v>5</v>
      </c>
      <c r="E9" s="39"/>
      <c r="F9" s="233" t="s">
        <v>141</v>
      </c>
      <c r="G9" s="39"/>
      <c r="H9" s="233" t="s">
        <v>53</v>
      </c>
      <c r="I9" s="39"/>
      <c r="J9" s="233" t="s">
        <v>54</v>
      </c>
      <c r="K9" s="28"/>
      <c r="L9" s="233" t="s">
        <v>5</v>
      </c>
      <c r="M9" s="39"/>
      <c r="N9" s="233" t="s">
        <v>141</v>
      </c>
      <c r="O9" s="39"/>
      <c r="P9" s="233" t="s">
        <v>53</v>
      </c>
      <c r="Q9" s="39"/>
      <c r="R9" s="215" t="s">
        <v>151</v>
      </c>
    </row>
    <row r="10" spans="2:28" ht="21.75" customHeight="1" x14ac:dyDescent="0.55000000000000004">
      <c r="B10" s="22" t="s">
        <v>181</v>
      </c>
      <c r="D10" s="64">
        <v>27000</v>
      </c>
      <c r="E10" s="5"/>
      <c r="F10" s="64">
        <v>17079290817</v>
      </c>
      <c r="G10" s="5"/>
      <c r="H10" s="64">
        <v>16240660846</v>
      </c>
      <c r="I10" s="5"/>
      <c r="J10" s="64">
        <v>838629971</v>
      </c>
      <c r="K10" s="5"/>
      <c r="L10" s="64">
        <v>27000</v>
      </c>
      <c r="M10" s="5"/>
      <c r="N10" s="64">
        <v>17079290817</v>
      </c>
      <c r="O10" s="5"/>
      <c r="P10" s="64">
        <v>15919554061</v>
      </c>
      <c r="Q10" s="5"/>
      <c r="R10" s="64">
        <v>1159736756</v>
      </c>
    </row>
    <row r="11" spans="2:28" ht="21.75" customHeight="1" x14ac:dyDescent="0.55000000000000004">
      <c r="B11" s="22" t="s">
        <v>178</v>
      </c>
      <c r="D11" s="64">
        <v>25001</v>
      </c>
      <c r="E11" s="5"/>
      <c r="F11" s="64">
        <v>16632625189</v>
      </c>
      <c r="G11" s="5"/>
      <c r="H11" s="64">
        <v>15857059758</v>
      </c>
      <c r="I11" s="5"/>
      <c r="J11" s="64">
        <v>775565431</v>
      </c>
      <c r="K11" s="5"/>
      <c r="L11" s="64">
        <v>25001</v>
      </c>
      <c r="M11" s="5"/>
      <c r="N11" s="64">
        <v>16632625189</v>
      </c>
      <c r="O11" s="5"/>
      <c r="P11" s="64">
        <v>15570300272</v>
      </c>
      <c r="Q11" s="5"/>
      <c r="R11" s="64">
        <v>1062324917</v>
      </c>
    </row>
    <row r="12" spans="2:28" ht="21.75" customHeight="1" x14ac:dyDescent="0.55000000000000004">
      <c r="B12" s="22" t="s">
        <v>198</v>
      </c>
      <c r="D12" s="64">
        <v>24294</v>
      </c>
      <c r="E12" s="5"/>
      <c r="F12" s="64">
        <v>15466376417</v>
      </c>
      <c r="G12" s="5"/>
      <c r="H12" s="64">
        <v>14691319675</v>
      </c>
      <c r="I12" s="5"/>
      <c r="J12" s="64">
        <v>775056742</v>
      </c>
      <c r="K12" s="5"/>
      <c r="L12" s="64">
        <v>24294</v>
      </c>
      <c r="M12" s="5"/>
      <c r="N12" s="64">
        <v>15466376417</v>
      </c>
      <c r="O12" s="5"/>
      <c r="P12" s="64">
        <v>14420733568</v>
      </c>
      <c r="Q12" s="5"/>
      <c r="R12" s="64">
        <v>1045642849</v>
      </c>
    </row>
    <row r="13" spans="2:28" ht="21.75" customHeight="1" x14ac:dyDescent="0.55000000000000004">
      <c r="B13" s="22" t="s">
        <v>175</v>
      </c>
      <c r="D13" s="64">
        <v>24675</v>
      </c>
      <c r="E13" s="5"/>
      <c r="F13" s="64">
        <v>14872775620</v>
      </c>
      <c r="G13" s="5"/>
      <c r="H13" s="64">
        <v>14301208835</v>
      </c>
      <c r="I13" s="5"/>
      <c r="J13" s="64">
        <v>571566785</v>
      </c>
      <c r="K13" s="5"/>
      <c r="L13" s="64">
        <v>24675</v>
      </c>
      <c r="M13" s="5"/>
      <c r="N13" s="64">
        <v>14872775620</v>
      </c>
      <c r="O13" s="5"/>
      <c r="P13" s="64">
        <v>14051099026</v>
      </c>
      <c r="Q13" s="5"/>
      <c r="R13" s="64">
        <v>821676594</v>
      </c>
    </row>
    <row r="14" spans="2:28" ht="21.75" customHeight="1" x14ac:dyDescent="0.55000000000000004">
      <c r="B14" s="22" t="s">
        <v>187</v>
      </c>
      <c r="D14" s="64">
        <v>20637</v>
      </c>
      <c r="E14" s="5"/>
      <c r="F14" s="64">
        <v>12735363621</v>
      </c>
      <c r="G14" s="5"/>
      <c r="H14" s="64">
        <v>12169352046</v>
      </c>
      <c r="I14" s="5"/>
      <c r="J14" s="64">
        <v>566011575</v>
      </c>
      <c r="K14" s="5"/>
      <c r="L14" s="64">
        <v>20637</v>
      </c>
      <c r="M14" s="5"/>
      <c r="N14" s="64">
        <v>12735363621</v>
      </c>
      <c r="O14" s="5"/>
      <c r="P14" s="64">
        <v>11936340646</v>
      </c>
      <c r="Q14" s="5"/>
      <c r="R14" s="64">
        <v>799022975</v>
      </c>
    </row>
    <row r="15" spans="2:28" ht="21.75" customHeight="1" x14ac:dyDescent="0.55000000000000004">
      <c r="B15" s="22" t="s">
        <v>184</v>
      </c>
      <c r="D15" s="64">
        <v>9190</v>
      </c>
      <c r="E15" s="5"/>
      <c r="F15" s="64">
        <v>7711778176</v>
      </c>
      <c r="G15" s="5"/>
      <c r="H15" s="64">
        <v>7281295525</v>
      </c>
      <c r="I15" s="5"/>
      <c r="J15" s="64">
        <v>430482651</v>
      </c>
      <c r="K15" s="5"/>
      <c r="L15" s="64">
        <v>9190</v>
      </c>
      <c r="M15" s="5"/>
      <c r="N15" s="64">
        <v>7711778176</v>
      </c>
      <c r="O15" s="5"/>
      <c r="P15" s="64">
        <v>7246104205</v>
      </c>
      <c r="Q15" s="5"/>
      <c r="R15" s="64">
        <v>465673971</v>
      </c>
    </row>
    <row r="16" spans="2:28" ht="21.75" customHeight="1" x14ac:dyDescent="0.55000000000000004">
      <c r="B16" s="22" t="s">
        <v>200</v>
      </c>
      <c r="D16" s="64">
        <v>2957</v>
      </c>
      <c r="E16" s="5"/>
      <c r="F16" s="64">
        <v>2170618162</v>
      </c>
      <c r="G16" s="5"/>
      <c r="H16" s="64">
        <v>2065294130</v>
      </c>
      <c r="I16" s="5"/>
      <c r="J16" s="64">
        <v>105324032</v>
      </c>
      <c r="K16" s="5"/>
      <c r="L16" s="64">
        <v>2957</v>
      </c>
      <c r="M16" s="5"/>
      <c r="N16" s="64">
        <v>2170618162</v>
      </c>
      <c r="O16" s="5"/>
      <c r="P16" s="64">
        <v>2040255837</v>
      </c>
      <c r="Q16" s="5"/>
      <c r="R16" s="64">
        <v>130362325</v>
      </c>
    </row>
    <row r="17" spans="2:52" ht="21.75" customHeight="1" x14ac:dyDescent="0.55000000000000004">
      <c r="B17" s="22" t="s">
        <v>204</v>
      </c>
      <c r="D17" s="64">
        <v>158060</v>
      </c>
      <c r="E17" s="5"/>
      <c r="F17" s="64">
        <v>2080756963</v>
      </c>
      <c r="G17" s="5"/>
      <c r="H17" s="64">
        <v>2164429284</v>
      </c>
      <c r="I17" s="5"/>
      <c r="J17" s="64">
        <v>-83672320</v>
      </c>
      <c r="K17" s="5"/>
      <c r="L17" s="64">
        <v>158060</v>
      </c>
      <c r="M17" s="5"/>
      <c r="N17" s="64">
        <v>2080756963</v>
      </c>
      <c r="O17" s="5"/>
      <c r="P17" s="64">
        <v>1992905167</v>
      </c>
      <c r="Q17" s="5"/>
      <c r="R17" s="64">
        <v>87851796</v>
      </c>
    </row>
    <row r="18" spans="2:52" ht="21.75" customHeight="1" x14ac:dyDescent="0.55000000000000004">
      <c r="B18" s="22" t="s">
        <v>191</v>
      </c>
      <c r="D18" s="64">
        <v>1300</v>
      </c>
      <c r="E18" s="5"/>
      <c r="F18" s="64">
        <v>1048457532</v>
      </c>
      <c r="G18" s="5"/>
      <c r="H18" s="64">
        <v>985808889</v>
      </c>
      <c r="I18" s="5"/>
      <c r="J18" s="64">
        <v>62648643</v>
      </c>
      <c r="K18" s="5"/>
      <c r="L18" s="64">
        <v>1300</v>
      </c>
      <c r="M18" s="5"/>
      <c r="N18" s="64">
        <v>1048457532</v>
      </c>
      <c r="O18" s="5"/>
      <c r="P18" s="64">
        <v>981439081</v>
      </c>
      <c r="Q18" s="5"/>
      <c r="R18" s="64">
        <v>67018451</v>
      </c>
    </row>
    <row r="19" spans="2:52" ht="21.75" customHeight="1" x14ac:dyDescent="0.55000000000000004">
      <c r="B19" s="22" t="s">
        <v>190</v>
      </c>
      <c r="D19" s="64">
        <v>32301</v>
      </c>
      <c r="E19" s="5"/>
      <c r="F19" s="64">
        <v>87111198</v>
      </c>
      <c r="G19" s="5"/>
      <c r="H19" s="64">
        <v>89101945</v>
      </c>
      <c r="I19" s="5"/>
      <c r="J19" s="64">
        <v>-1990746</v>
      </c>
      <c r="K19" s="5"/>
      <c r="L19" s="64">
        <v>32301</v>
      </c>
      <c r="M19" s="5"/>
      <c r="N19" s="64">
        <v>87111198</v>
      </c>
      <c r="O19" s="5"/>
      <c r="P19" s="64">
        <v>85473645</v>
      </c>
      <c r="Q19" s="5"/>
      <c r="R19" s="64">
        <v>1637553</v>
      </c>
    </row>
    <row r="20" spans="2:52" ht="21.75" customHeight="1" x14ac:dyDescent="0.55000000000000004">
      <c r="B20" s="22" t="s">
        <v>194</v>
      </c>
      <c r="D20" s="64">
        <v>1</v>
      </c>
      <c r="E20" s="5"/>
      <c r="F20" s="64">
        <v>5099</v>
      </c>
      <c r="G20" s="5"/>
      <c r="H20" s="64">
        <v>1679688131</v>
      </c>
      <c r="I20" s="5"/>
      <c r="J20" s="64">
        <v>-1679683031</v>
      </c>
      <c r="K20" s="5"/>
      <c r="L20" s="64">
        <v>1</v>
      </c>
      <c r="M20" s="5"/>
      <c r="N20" s="64">
        <v>5099</v>
      </c>
      <c r="O20" s="5"/>
      <c r="P20" s="64">
        <v>3176</v>
      </c>
      <c r="Q20" s="5"/>
      <c r="R20" s="64">
        <v>1923</v>
      </c>
    </row>
    <row r="21" spans="2:52" ht="21.75" customHeight="1" x14ac:dyDescent="0.55000000000000004">
      <c r="B21" s="22" t="s">
        <v>197</v>
      </c>
      <c r="D21" s="64">
        <v>13382</v>
      </c>
      <c r="E21" s="5"/>
      <c r="F21" s="64">
        <v>207916154</v>
      </c>
      <c r="G21" s="5"/>
      <c r="H21" s="64">
        <v>231062290</v>
      </c>
      <c r="I21" s="5"/>
      <c r="J21" s="64">
        <v>-23146135</v>
      </c>
      <c r="K21" s="5"/>
      <c r="L21" s="64">
        <v>13382</v>
      </c>
      <c r="M21" s="5"/>
      <c r="N21" s="64">
        <v>207916154</v>
      </c>
      <c r="O21" s="5"/>
      <c r="P21" s="64">
        <v>213636176</v>
      </c>
      <c r="Q21" s="5"/>
      <c r="R21" s="64">
        <v>-5720021</v>
      </c>
    </row>
    <row r="22" spans="2:52" ht="21.75" customHeight="1" x14ac:dyDescent="0.55000000000000004">
      <c r="B22" s="22" t="s">
        <v>230</v>
      </c>
      <c r="D22" s="64">
        <v>2446</v>
      </c>
      <c r="E22" s="5"/>
      <c r="F22" s="64">
        <v>2297458642</v>
      </c>
      <c r="G22" s="5"/>
      <c r="H22" s="64">
        <v>2309442508</v>
      </c>
      <c r="I22" s="5"/>
      <c r="J22" s="64">
        <v>-11983865</v>
      </c>
      <c r="K22" s="5"/>
      <c r="L22" s="64">
        <v>2446</v>
      </c>
      <c r="M22" s="5"/>
      <c r="N22" s="64">
        <v>2297458642</v>
      </c>
      <c r="O22" s="5"/>
      <c r="P22" s="64">
        <v>2309442508</v>
      </c>
      <c r="Q22" s="5"/>
      <c r="R22" s="64">
        <v>-11983865</v>
      </c>
    </row>
    <row r="23" spans="2:52" ht="21.75" customHeight="1" x14ac:dyDescent="0.55000000000000004">
      <c r="B23" s="22" t="s">
        <v>233</v>
      </c>
      <c r="D23" s="64">
        <v>5106</v>
      </c>
      <c r="E23" s="5"/>
      <c r="F23" s="64">
        <v>4584775550</v>
      </c>
      <c r="G23" s="5"/>
      <c r="H23" s="64">
        <v>4610327925</v>
      </c>
      <c r="I23" s="5"/>
      <c r="J23" s="64">
        <v>-25552374</v>
      </c>
      <c r="K23" s="5"/>
      <c r="L23" s="64">
        <v>5106</v>
      </c>
      <c r="M23" s="5"/>
      <c r="N23" s="64">
        <v>4584775550</v>
      </c>
      <c r="O23" s="5"/>
      <c r="P23" s="64">
        <v>4610327925</v>
      </c>
      <c r="Q23" s="5"/>
      <c r="R23" s="64">
        <v>-25552374</v>
      </c>
    </row>
    <row r="24" spans="2:52" ht="21.75" customHeight="1" x14ac:dyDescent="0.55000000000000004">
      <c r="B24" s="22" t="s">
        <v>228</v>
      </c>
      <c r="D24" s="64">
        <v>14705</v>
      </c>
      <c r="E24" s="5"/>
      <c r="F24" s="64">
        <v>12566629470</v>
      </c>
      <c r="G24" s="5"/>
      <c r="H24" s="64">
        <v>12673978803</v>
      </c>
      <c r="I24" s="5"/>
      <c r="J24" s="64">
        <v>-107349332</v>
      </c>
      <c r="K24" s="5"/>
      <c r="L24" s="64">
        <v>14705</v>
      </c>
      <c r="M24" s="5"/>
      <c r="N24" s="64">
        <v>12566629470</v>
      </c>
      <c r="O24" s="5"/>
      <c r="P24" s="64">
        <v>12673978803</v>
      </c>
      <c r="Q24" s="5"/>
      <c r="R24" s="64">
        <v>-107349332</v>
      </c>
    </row>
    <row r="25" spans="2:52" ht="21.75" customHeight="1" x14ac:dyDescent="0.55000000000000004">
      <c r="B25" s="22"/>
      <c r="D25" s="64"/>
      <c r="E25" s="5"/>
      <c r="F25" s="64"/>
      <c r="G25" s="5"/>
      <c r="H25" s="64"/>
      <c r="I25" s="5"/>
      <c r="J25" s="64"/>
      <c r="K25" s="5"/>
      <c r="L25" s="64"/>
      <c r="M25" s="5"/>
      <c r="N25" s="64"/>
      <c r="O25" s="5"/>
      <c r="P25" s="64"/>
      <c r="Q25" s="5"/>
      <c r="R25" s="64"/>
    </row>
    <row r="26" spans="2:52" ht="21.75" thickBot="1" x14ac:dyDescent="0.6">
      <c r="B26" s="36" t="s">
        <v>67</v>
      </c>
      <c r="D26" s="65">
        <f>SUM(D10:D24)</f>
        <v>361055</v>
      </c>
      <c r="E26" s="5"/>
      <c r="F26" s="65">
        <f>SUM(F10:F24)</f>
        <v>109541938610</v>
      </c>
      <c r="G26" s="5"/>
      <c r="H26" s="65">
        <f>SUM(H10:H24)</f>
        <v>107350030590</v>
      </c>
      <c r="I26" s="5"/>
      <c r="J26" s="65">
        <f>SUM(J10:J24)</f>
        <v>2191908027</v>
      </c>
      <c r="K26" s="5"/>
      <c r="L26" s="65">
        <f>SUM(L10:L24)</f>
        <v>361055</v>
      </c>
      <c r="M26" s="5"/>
      <c r="N26" s="65">
        <f>SUM(N10:N24)</f>
        <v>109541938610</v>
      </c>
      <c r="O26" s="5"/>
      <c r="P26" s="65">
        <f>SUM(P10:P24)</f>
        <v>104051594096</v>
      </c>
      <c r="Q26" s="5"/>
      <c r="R26" s="65">
        <f>SUM(R10:R24)</f>
        <v>5490344518</v>
      </c>
      <c r="AI26" s="22"/>
      <c r="AK26" s="64"/>
      <c r="AL26" s="5"/>
      <c r="AM26" s="64"/>
      <c r="AN26" s="5"/>
      <c r="AO26" s="64"/>
      <c r="AP26" s="5"/>
      <c r="AQ26" s="64"/>
      <c r="AR26" s="5"/>
      <c r="AS26" s="64"/>
      <c r="AT26" s="5"/>
      <c r="AU26" s="64"/>
      <c r="AV26" s="5"/>
      <c r="AW26" s="64"/>
      <c r="AX26" s="5"/>
      <c r="AY26" s="64"/>
    </row>
    <row r="27" spans="2:52" ht="21.75" thickTop="1" x14ac:dyDescent="0.55000000000000004">
      <c r="AI27" s="22"/>
      <c r="AK27" s="64"/>
      <c r="AL27" s="5"/>
      <c r="AM27" s="64"/>
      <c r="AN27" s="5"/>
      <c r="AO27" s="64"/>
      <c r="AP27" s="5"/>
      <c r="AQ27" s="64"/>
      <c r="AR27" s="5"/>
      <c r="AS27" s="64"/>
      <c r="AT27" s="5"/>
      <c r="AU27" s="64"/>
      <c r="AV27" s="5"/>
      <c r="AW27" s="64"/>
      <c r="AX27" s="5"/>
      <c r="AY27" s="64"/>
    </row>
    <row r="28" spans="2:52" ht="30" x14ac:dyDescent="0.75">
      <c r="J28" s="43">
        <v>19</v>
      </c>
      <c r="L28" s="21"/>
      <c r="AI28" s="22"/>
      <c r="AK28" s="64"/>
      <c r="AL28" s="5"/>
      <c r="AM28" s="64"/>
      <c r="AN28" s="5"/>
      <c r="AO28" s="64"/>
      <c r="AP28" s="5"/>
      <c r="AQ28" s="64"/>
      <c r="AR28" s="5"/>
      <c r="AS28" s="64"/>
      <c r="AT28" s="5"/>
      <c r="AU28" s="64"/>
      <c r="AV28" s="5"/>
      <c r="AW28" s="64"/>
      <c r="AX28" s="5"/>
      <c r="AY28" s="64"/>
    </row>
    <row r="29" spans="2:52" x14ac:dyDescent="0.55000000000000004">
      <c r="AI29" s="22"/>
      <c r="AK29" s="64"/>
      <c r="AL29" s="5"/>
      <c r="AM29" s="64"/>
      <c r="AN29" s="5"/>
      <c r="AO29" s="64"/>
      <c r="AP29" s="5"/>
      <c r="AQ29" s="64"/>
      <c r="AR29" s="5"/>
      <c r="AS29" s="64"/>
      <c r="AT29" s="5"/>
      <c r="AU29" s="64"/>
      <c r="AV29" s="5"/>
      <c r="AW29" s="64"/>
      <c r="AX29" s="5"/>
      <c r="AY29" s="64"/>
    </row>
    <row r="30" spans="2:52" x14ac:dyDescent="0.55000000000000004">
      <c r="AI30" s="22"/>
      <c r="AK30" s="64"/>
      <c r="AL30" s="5"/>
      <c r="AM30" s="64"/>
      <c r="AN30" s="5"/>
      <c r="AO30" s="64"/>
      <c r="AP30" s="5"/>
      <c r="AQ30" s="64"/>
      <c r="AR30" s="5"/>
      <c r="AS30" s="64"/>
      <c r="AT30" s="5"/>
      <c r="AU30" s="64"/>
      <c r="AV30" s="5"/>
      <c r="AW30" s="64"/>
      <c r="AX30" s="5"/>
      <c r="AY30" s="64"/>
    </row>
    <row r="31" spans="2:52" x14ac:dyDescent="0.55000000000000004">
      <c r="AJ31" s="22"/>
      <c r="AL31" s="64"/>
      <c r="AM31" s="5"/>
      <c r="AN31" s="64"/>
      <c r="AO31" s="5"/>
      <c r="AP31" s="64"/>
      <c r="AQ31" s="5"/>
      <c r="AR31" s="64"/>
      <c r="AS31" s="5"/>
      <c r="AT31" s="64"/>
      <c r="AU31" s="5"/>
      <c r="AV31" s="64"/>
      <c r="AW31" s="5"/>
      <c r="AX31" s="64"/>
      <c r="AY31" s="5"/>
      <c r="AZ31" s="64"/>
    </row>
    <row r="32" spans="2:52" x14ac:dyDescent="0.55000000000000004">
      <c r="AJ32" s="22"/>
      <c r="AL32" s="64"/>
      <c r="AM32" s="5"/>
      <c r="AN32" s="64"/>
      <c r="AO32" s="5"/>
      <c r="AP32" s="64"/>
      <c r="AQ32" s="5"/>
      <c r="AR32" s="64"/>
      <c r="AS32" s="5"/>
      <c r="AT32" s="64"/>
      <c r="AU32" s="5"/>
      <c r="AV32" s="64"/>
      <c r="AW32" s="5"/>
      <c r="AX32" s="64"/>
      <c r="AY32" s="5"/>
      <c r="AZ32" s="64"/>
    </row>
    <row r="33" spans="36:52" x14ac:dyDescent="0.55000000000000004">
      <c r="AJ33" s="22"/>
      <c r="AL33" s="64"/>
      <c r="AM33" s="5"/>
      <c r="AN33" s="64"/>
      <c r="AO33" s="5"/>
      <c r="AP33" s="64"/>
      <c r="AQ33" s="5"/>
      <c r="AR33" s="64"/>
      <c r="AS33" s="5"/>
      <c r="AT33" s="64"/>
      <c r="AU33" s="5"/>
      <c r="AV33" s="64"/>
      <c r="AW33" s="5"/>
      <c r="AX33" s="64"/>
      <c r="AY33" s="5"/>
      <c r="AZ33" s="64"/>
    </row>
    <row r="34" spans="36:52" x14ac:dyDescent="0.55000000000000004">
      <c r="AJ34" s="22"/>
      <c r="AL34" s="64"/>
      <c r="AM34" s="5"/>
      <c r="AN34" s="64"/>
      <c r="AO34" s="5"/>
      <c r="AP34" s="64"/>
      <c r="AQ34" s="5"/>
      <c r="AR34" s="64"/>
      <c r="AS34" s="5"/>
      <c r="AT34" s="64"/>
      <c r="AU34" s="5"/>
      <c r="AV34" s="64"/>
      <c r="AW34" s="5"/>
      <c r="AX34" s="64"/>
      <c r="AY34" s="5"/>
      <c r="AZ34" s="64"/>
    </row>
    <row r="35" spans="36:52" x14ac:dyDescent="0.55000000000000004">
      <c r="AJ35" s="22"/>
      <c r="AL35" s="64"/>
      <c r="AM35" s="5"/>
      <c r="AN35" s="64"/>
      <c r="AO35" s="5"/>
      <c r="AP35" s="64"/>
      <c r="AQ35" s="5"/>
      <c r="AR35" s="64"/>
      <c r="AS35" s="5"/>
      <c r="AT35" s="64"/>
      <c r="AU35" s="5"/>
      <c r="AV35" s="64"/>
      <c r="AW35" s="5"/>
      <c r="AX35" s="64"/>
      <c r="AY35" s="5"/>
      <c r="AZ35" s="64"/>
    </row>
    <row r="36" spans="36:52" x14ac:dyDescent="0.55000000000000004">
      <c r="AJ36" s="22"/>
      <c r="AL36" s="64"/>
      <c r="AM36" s="5"/>
      <c r="AN36" s="64"/>
      <c r="AO36" s="5"/>
      <c r="AP36" s="64"/>
      <c r="AQ36" s="5"/>
      <c r="AR36" s="64"/>
      <c r="AS36" s="5"/>
      <c r="AT36" s="64"/>
      <c r="AU36" s="5"/>
      <c r="AV36" s="64"/>
      <c r="AW36" s="5"/>
      <c r="AX36" s="64"/>
      <c r="AY36" s="5"/>
      <c r="AZ36" s="64"/>
    </row>
    <row r="37" spans="36:52" x14ac:dyDescent="0.55000000000000004">
      <c r="AJ37" s="22"/>
      <c r="AL37" s="64"/>
      <c r="AM37" s="5"/>
      <c r="AN37" s="64"/>
      <c r="AO37" s="5"/>
      <c r="AP37" s="64"/>
      <c r="AQ37" s="5"/>
      <c r="AR37" s="64"/>
      <c r="AS37" s="5"/>
      <c r="AT37" s="64"/>
      <c r="AU37" s="5"/>
      <c r="AV37" s="64"/>
      <c r="AW37" s="5"/>
      <c r="AX37" s="64"/>
      <c r="AY37" s="5"/>
      <c r="AZ37" s="64"/>
    </row>
    <row r="38" spans="36:52" x14ac:dyDescent="0.55000000000000004">
      <c r="AJ38" s="22"/>
      <c r="AL38" s="64"/>
      <c r="AM38" s="5"/>
      <c r="AN38" s="64"/>
      <c r="AO38" s="5"/>
      <c r="AP38" s="64"/>
      <c r="AQ38" s="5"/>
      <c r="AR38" s="64"/>
      <c r="AS38" s="5"/>
      <c r="AT38" s="64"/>
      <c r="AU38" s="5"/>
      <c r="AV38" s="64"/>
      <c r="AW38" s="5"/>
      <c r="AX38" s="64"/>
      <c r="AY38" s="5"/>
      <c r="AZ38" s="64"/>
    </row>
    <row r="39" spans="36:52" x14ac:dyDescent="0.55000000000000004">
      <c r="AJ39" s="22"/>
      <c r="AL39" s="64"/>
      <c r="AM39" s="5"/>
      <c r="AN39" s="64"/>
      <c r="AO39" s="5"/>
      <c r="AP39" s="64"/>
      <c r="AQ39" s="5"/>
      <c r="AR39" s="64"/>
      <c r="AS39" s="5"/>
      <c r="AT39" s="64"/>
      <c r="AU39" s="5"/>
      <c r="AV39" s="64"/>
      <c r="AW39" s="5"/>
      <c r="AX39" s="64"/>
      <c r="AY39" s="5"/>
      <c r="AZ39" s="64"/>
    </row>
    <row r="40" spans="36:52" x14ac:dyDescent="0.55000000000000004">
      <c r="AJ40" s="22"/>
      <c r="AL40" s="64"/>
      <c r="AM40" s="5"/>
      <c r="AN40" s="64"/>
      <c r="AO40" s="5"/>
      <c r="AP40" s="64"/>
      <c r="AQ40" s="5"/>
      <c r="AR40" s="64"/>
      <c r="AS40" s="5"/>
      <c r="AT40" s="64"/>
      <c r="AU40" s="5"/>
      <c r="AV40" s="64"/>
      <c r="AW40" s="5"/>
      <c r="AX40" s="64"/>
      <c r="AY40" s="5"/>
      <c r="AZ40" s="64"/>
    </row>
    <row r="41" spans="36:52" x14ac:dyDescent="0.55000000000000004">
      <c r="AJ41" s="22"/>
      <c r="AL41" s="64"/>
      <c r="AM41" s="5"/>
      <c r="AN41" s="64"/>
      <c r="AO41" s="5"/>
      <c r="AP41" s="64"/>
      <c r="AQ41" s="5"/>
      <c r="AR41" s="64"/>
      <c r="AS41" s="5"/>
      <c r="AT41" s="64"/>
      <c r="AU41" s="5"/>
      <c r="AV41" s="64"/>
      <c r="AW41" s="5"/>
      <c r="AX41" s="64"/>
      <c r="AY41" s="5"/>
      <c r="AZ41" s="64"/>
    </row>
  </sheetData>
  <sortState xmlns:xlrd2="http://schemas.microsoft.com/office/spreadsheetml/2017/richdata2" ref="B10:S24">
    <sortCondition descending="1" ref="R10:R2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25"/>
  <sheetViews>
    <sheetView rightToLeft="1" view="pageBreakPreview" topLeftCell="A7" zoomScale="85" zoomScaleNormal="85" zoomScaleSheetLayoutView="85" workbookViewId="0">
      <selection activeCell="A10" sqref="A10:Q22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1" t="s">
        <v>79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27" ht="30" x14ac:dyDescent="0.55000000000000004">
      <c r="A3" s="171" t="s">
        <v>39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27" ht="30" x14ac:dyDescent="0.55000000000000004">
      <c r="A4" s="171" t="s">
        <v>225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6" spans="1:27" ht="30" x14ac:dyDescent="0.55000000000000004">
      <c r="A6" s="11" t="s">
        <v>159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15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15" t="s">
        <v>1</v>
      </c>
      <c r="C9" s="113" t="s">
        <v>5</v>
      </c>
      <c r="D9" s="34"/>
      <c r="E9" s="113" t="s">
        <v>52</v>
      </c>
      <c r="F9" s="34"/>
      <c r="G9" s="113" t="s">
        <v>53</v>
      </c>
      <c r="H9" s="34"/>
      <c r="I9" s="113" t="s">
        <v>55</v>
      </c>
      <c r="K9" s="113" t="s">
        <v>5</v>
      </c>
      <c r="L9" s="34"/>
      <c r="M9" s="113" t="s">
        <v>52</v>
      </c>
      <c r="N9" s="34"/>
      <c r="O9" s="113" t="s">
        <v>53</v>
      </c>
      <c r="P9" s="34"/>
      <c r="Q9" s="113" t="s">
        <v>55</v>
      </c>
    </row>
    <row r="10" spans="1:27" ht="25.5" customHeight="1" x14ac:dyDescent="0.55000000000000004">
      <c r="A10" s="30" t="s">
        <v>202</v>
      </c>
      <c r="C10" s="112">
        <v>387850</v>
      </c>
      <c r="D10" s="67"/>
      <c r="E10" s="112">
        <v>4958584681</v>
      </c>
      <c r="F10" s="67"/>
      <c r="G10" s="112">
        <v>3990111106</v>
      </c>
      <c r="H10" s="67"/>
      <c r="I10" s="112">
        <v>968473575</v>
      </c>
      <c r="J10" s="67"/>
      <c r="K10" s="112">
        <v>653000</v>
      </c>
      <c r="L10" s="67"/>
      <c r="M10" s="112">
        <v>8549103381</v>
      </c>
      <c r="N10" s="67"/>
      <c r="O10" s="112">
        <v>6717912993</v>
      </c>
      <c r="P10" s="67"/>
      <c r="Q10" s="112">
        <v>1831190388</v>
      </c>
      <c r="U10" s="88">
        <v>6.5500000000000003E-2</v>
      </c>
    </row>
    <row r="11" spans="1:27" ht="25.5" customHeight="1" x14ac:dyDescent="0.55000000000000004">
      <c r="A11" s="2" t="s">
        <v>203</v>
      </c>
      <c r="C11" s="69">
        <v>307139</v>
      </c>
      <c r="D11" s="67"/>
      <c r="E11" s="69">
        <v>4727391542</v>
      </c>
      <c r="F11" s="67"/>
      <c r="G11" s="69">
        <v>3788662265</v>
      </c>
      <c r="H11" s="67"/>
      <c r="I11" s="69">
        <v>938729277</v>
      </c>
      <c r="J11" s="67"/>
      <c r="K11" s="69">
        <v>400000</v>
      </c>
      <c r="L11" s="67"/>
      <c r="M11" s="69">
        <v>6323631565</v>
      </c>
      <c r="N11" s="67"/>
      <c r="O11" s="69">
        <v>4934133750</v>
      </c>
      <c r="P11" s="67"/>
      <c r="Q11" s="69">
        <v>1389497815</v>
      </c>
      <c r="U11" s="88"/>
    </row>
    <row r="12" spans="1:27" ht="25.5" customHeight="1" x14ac:dyDescent="0.55000000000000004">
      <c r="A12" s="2" t="s">
        <v>194</v>
      </c>
      <c r="C12" s="69">
        <v>525252</v>
      </c>
      <c r="D12" s="67"/>
      <c r="E12" s="69">
        <v>3054441522</v>
      </c>
      <c r="F12" s="67"/>
      <c r="G12" s="69">
        <v>1667150712</v>
      </c>
      <c r="H12" s="67"/>
      <c r="I12" s="69">
        <v>1387290810</v>
      </c>
      <c r="J12" s="67"/>
      <c r="K12" s="69">
        <v>525252</v>
      </c>
      <c r="L12" s="67"/>
      <c r="M12" s="69">
        <v>3054441522</v>
      </c>
      <c r="N12" s="67"/>
      <c r="O12" s="69">
        <v>1667150712</v>
      </c>
      <c r="P12" s="67"/>
      <c r="Q12" s="69">
        <v>1387290810</v>
      </c>
      <c r="U12" s="88"/>
    </row>
    <row r="13" spans="1:27" ht="25.5" customHeight="1" x14ac:dyDescent="0.55000000000000004">
      <c r="A13" s="2" t="s">
        <v>84</v>
      </c>
      <c r="C13" s="69">
        <v>678726</v>
      </c>
      <c r="D13" s="67"/>
      <c r="E13" s="69">
        <v>2921397244</v>
      </c>
      <c r="F13" s="67"/>
      <c r="G13" s="69">
        <v>1644888320</v>
      </c>
      <c r="H13" s="67"/>
      <c r="I13" s="69">
        <v>1276508924</v>
      </c>
      <c r="J13" s="67"/>
      <c r="K13" s="69">
        <v>678726</v>
      </c>
      <c r="L13" s="67"/>
      <c r="M13" s="69">
        <v>2921397244</v>
      </c>
      <c r="N13" s="67"/>
      <c r="O13" s="69">
        <v>1644888320</v>
      </c>
      <c r="P13" s="67"/>
      <c r="Q13" s="69">
        <v>1276508924</v>
      </c>
      <c r="U13" s="88"/>
    </row>
    <row r="14" spans="1:27" ht="25.5" customHeight="1" x14ac:dyDescent="0.55000000000000004">
      <c r="A14" s="2" t="s">
        <v>196</v>
      </c>
      <c r="C14" s="69">
        <v>562649</v>
      </c>
      <c r="D14" s="67"/>
      <c r="E14" s="69">
        <v>317123812</v>
      </c>
      <c r="F14" s="67"/>
      <c r="G14" s="69">
        <v>231550713</v>
      </c>
      <c r="H14" s="67"/>
      <c r="I14" s="69">
        <v>85573099</v>
      </c>
      <c r="J14" s="67"/>
      <c r="K14" s="69">
        <v>1762649</v>
      </c>
      <c r="L14" s="67"/>
      <c r="M14" s="69">
        <v>1082144725</v>
      </c>
      <c r="N14" s="67"/>
      <c r="O14" s="69">
        <v>725394752</v>
      </c>
      <c r="P14" s="67"/>
      <c r="Q14" s="69">
        <v>356749973</v>
      </c>
      <c r="U14" s="88"/>
    </row>
    <row r="15" spans="1:27" ht="25.5" customHeight="1" x14ac:dyDescent="0.55000000000000004">
      <c r="A15" s="2" t="s">
        <v>200</v>
      </c>
      <c r="C15" s="69">
        <v>0</v>
      </c>
      <c r="D15" s="67"/>
      <c r="E15" s="69">
        <v>0</v>
      </c>
      <c r="F15" s="67"/>
      <c r="G15" s="69">
        <v>0</v>
      </c>
      <c r="H15" s="67"/>
      <c r="I15" s="69">
        <v>0</v>
      </c>
      <c r="J15" s="67"/>
      <c r="K15" s="69">
        <v>5043</v>
      </c>
      <c r="L15" s="67"/>
      <c r="M15" s="69">
        <v>3690302713</v>
      </c>
      <c r="N15" s="67"/>
      <c r="O15" s="69">
        <v>3479543518</v>
      </c>
      <c r="P15" s="67"/>
      <c r="Q15" s="69">
        <v>210759195</v>
      </c>
      <c r="U15" s="88"/>
    </row>
    <row r="16" spans="1:27" ht="25.5" customHeight="1" x14ac:dyDescent="0.55000000000000004">
      <c r="A16" s="2" t="s">
        <v>195</v>
      </c>
      <c r="C16" s="69">
        <v>520000</v>
      </c>
      <c r="D16" s="67"/>
      <c r="E16" s="69">
        <v>246564171</v>
      </c>
      <c r="F16" s="67"/>
      <c r="G16" s="69">
        <v>230540063</v>
      </c>
      <c r="H16" s="67"/>
      <c r="I16" s="69">
        <v>16024108</v>
      </c>
      <c r="J16" s="67"/>
      <c r="K16" s="69">
        <v>2420000</v>
      </c>
      <c r="L16" s="67"/>
      <c r="M16" s="69">
        <v>1271429761</v>
      </c>
      <c r="N16" s="67"/>
      <c r="O16" s="69">
        <v>1072898046</v>
      </c>
      <c r="P16" s="67"/>
      <c r="Q16" s="69">
        <v>198531715</v>
      </c>
      <c r="U16" s="88"/>
    </row>
    <row r="17" spans="1:21" ht="25.5" customHeight="1" x14ac:dyDescent="0.55000000000000004">
      <c r="A17" s="2" t="s">
        <v>181</v>
      </c>
      <c r="C17" s="69">
        <v>0</v>
      </c>
      <c r="D17" s="67"/>
      <c r="E17" s="69">
        <v>0</v>
      </c>
      <c r="F17" s="67"/>
      <c r="G17" s="69">
        <v>0</v>
      </c>
      <c r="H17" s="67"/>
      <c r="I17" s="69">
        <v>0</v>
      </c>
      <c r="J17" s="67"/>
      <c r="K17" s="69">
        <v>4273</v>
      </c>
      <c r="L17" s="67"/>
      <c r="M17" s="69">
        <v>2641559139</v>
      </c>
      <c r="N17" s="67"/>
      <c r="O17" s="69">
        <v>2519416829</v>
      </c>
      <c r="P17" s="67"/>
      <c r="Q17" s="69">
        <v>122142310</v>
      </c>
      <c r="U17" s="88"/>
    </row>
    <row r="18" spans="1:21" ht="25.5" customHeight="1" x14ac:dyDescent="0.55000000000000004">
      <c r="A18" s="2" t="s">
        <v>190</v>
      </c>
      <c r="C18" s="69">
        <v>0</v>
      </c>
      <c r="D18" s="67"/>
      <c r="E18" s="69">
        <v>0</v>
      </c>
      <c r="F18" s="67"/>
      <c r="G18" s="69">
        <v>0</v>
      </c>
      <c r="H18" s="67"/>
      <c r="I18" s="69">
        <v>0</v>
      </c>
      <c r="J18" s="67"/>
      <c r="K18" s="69">
        <v>300000</v>
      </c>
      <c r="L18" s="67"/>
      <c r="M18" s="69">
        <v>853789553</v>
      </c>
      <c r="N18" s="67"/>
      <c r="O18" s="69">
        <v>793848334</v>
      </c>
      <c r="P18" s="67"/>
      <c r="Q18" s="69">
        <v>59941219</v>
      </c>
      <c r="U18" s="88"/>
    </row>
    <row r="19" spans="1:21" ht="25.5" customHeight="1" x14ac:dyDescent="0.55000000000000004">
      <c r="A19" s="2" t="s">
        <v>227</v>
      </c>
      <c r="C19" s="69">
        <v>36456</v>
      </c>
      <c r="D19" s="67"/>
      <c r="E19" s="69">
        <v>3006728031</v>
      </c>
      <c r="F19" s="67"/>
      <c r="G19" s="69">
        <v>2999979785</v>
      </c>
      <c r="H19" s="67"/>
      <c r="I19" s="69">
        <v>6748246</v>
      </c>
      <c r="J19" s="67"/>
      <c r="K19" s="69">
        <v>36456</v>
      </c>
      <c r="L19" s="67"/>
      <c r="M19" s="69">
        <v>3006728031</v>
      </c>
      <c r="N19" s="67"/>
      <c r="O19" s="69">
        <v>2999979785</v>
      </c>
      <c r="P19" s="67"/>
      <c r="Q19" s="69">
        <v>6748246</v>
      </c>
      <c r="U19" s="88"/>
    </row>
    <row r="20" spans="1:21" ht="25.5" customHeight="1" x14ac:dyDescent="0.55000000000000004">
      <c r="A20" s="2" t="s">
        <v>178</v>
      </c>
      <c r="C20" s="69">
        <v>0</v>
      </c>
      <c r="D20" s="67"/>
      <c r="E20" s="69">
        <v>0</v>
      </c>
      <c r="F20" s="67"/>
      <c r="G20" s="69">
        <v>0</v>
      </c>
      <c r="H20" s="67"/>
      <c r="I20" s="69">
        <v>0</v>
      </c>
      <c r="J20" s="67"/>
      <c r="K20" s="69">
        <v>600</v>
      </c>
      <c r="L20" s="67"/>
      <c r="M20" s="69">
        <v>376731705</v>
      </c>
      <c r="N20" s="67"/>
      <c r="O20" s="69">
        <v>373672259</v>
      </c>
      <c r="P20" s="67"/>
      <c r="Q20" s="69">
        <v>3059446</v>
      </c>
      <c r="U20" s="88"/>
    </row>
    <row r="21" spans="1:21" ht="25.5" customHeight="1" x14ac:dyDescent="0.55000000000000004">
      <c r="A21" s="2" t="s">
        <v>13</v>
      </c>
      <c r="C21" s="69">
        <v>466279</v>
      </c>
      <c r="D21" s="67"/>
      <c r="E21" s="69">
        <v>1800252029</v>
      </c>
      <c r="F21" s="67"/>
      <c r="G21" s="69">
        <v>1791908929</v>
      </c>
      <c r="H21" s="67"/>
      <c r="I21" s="69">
        <v>8343100</v>
      </c>
      <c r="J21" s="67"/>
      <c r="K21" s="69">
        <v>586279</v>
      </c>
      <c r="L21" s="67"/>
      <c r="M21" s="69">
        <v>2252465268</v>
      </c>
      <c r="N21" s="67"/>
      <c r="O21" s="69">
        <v>2253068614</v>
      </c>
      <c r="P21" s="67"/>
      <c r="Q21" s="69">
        <v>-603346</v>
      </c>
      <c r="U21" s="88"/>
    </row>
    <row r="22" spans="1:21" ht="25.5" customHeight="1" x14ac:dyDescent="0.55000000000000004">
      <c r="A22" s="2" t="s">
        <v>205</v>
      </c>
      <c r="C22" s="69">
        <v>0</v>
      </c>
      <c r="D22" s="67"/>
      <c r="E22" s="69">
        <v>0</v>
      </c>
      <c r="F22" s="67"/>
      <c r="G22" s="69">
        <v>0</v>
      </c>
      <c r="H22" s="67"/>
      <c r="I22" s="69">
        <v>0</v>
      </c>
      <c r="J22" s="67"/>
      <c r="K22" s="69">
        <v>48452</v>
      </c>
      <c r="L22" s="67"/>
      <c r="M22" s="69">
        <v>65358159</v>
      </c>
      <c r="N22" s="67"/>
      <c r="O22" s="69">
        <v>80048087</v>
      </c>
      <c r="P22" s="67"/>
      <c r="Q22" s="69">
        <v>-14689928</v>
      </c>
      <c r="U22" s="88"/>
    </row>
    <row r="23" spans="1:21" ht="24.75" thickBot="1" x14ac:dyDescent="0.6">
      <c r="A23" s="129" t="s">
        <v>61</v>
      </c>
      <c r="C23" s="66">
        <f>SUM(C10:C22)</f>
        <v>3484351</v>
      </c>
      <c r="D23" s="66"/>
      <c r="E23" s="66">
        <f>SUM(E10:E22)</f>
        <v>21032483032</v>
      </c>
      <c r="F23" s="66"/>
      <c r="G23" s="66">
        <f>SUM(G10:G22)</f>
        <v>16344791893</v>
      </c>
      <c r="H23" s="66"/>
      <c r="I23" s="66">
        <f>SUM(I10:I22)</f>
        <v>4687691139</v>
      </c>
      <c r="J23" s="66"/>
      <c r="K23" s="66">
        <f>SUM(K10:K22)</f>
        <v>7420730</v>
      </c>
      <c r="L23" s="66"/>
      <c r="M23" s="66">
        <f>SUM(M10:M22)</f>
        <v>36089082766</v>
      </c>
      <c r="N23" s="66"/>
      <c r="O23" s="66">
        <f>SUM(O10:O22)</f>
        <v>29261955999</v>
      </c>
      <c r="P23" s="66"/>
      <c r="Q23" s="66">
        <f>SUM(Q10:Q22)</f>
        <v>6827126767</v>
      </c>
    </row>
    <row r="24" spans="1:21" ht="21.75" thickTop="1" x14ac:dyDescent="0.55000000000000004"/>
    <row r="25" spans="1:21" ht="26.25" customHeight="1" x14ac:dyDescent="0.55000000000000004">
      <c r="A25" s="234">
        <v>20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</sheetData>
  <sortState xmlns:xlrd2="http://schemas.microsoft.com/office/spreadsheetml/2017/richdata2" ref="A10:Q22">
    <sortCondition descending="1" ref="Q10:Q22"/>
  </sortState>
  <mergeCells count="4">
    <mergeCell ref="A3:Q3"/>
    <mergeCell ref="A4:Q4"/>
    <mergeCell ref="A2:Q2"/>
    <mergeCell ref="A25:Q25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16"/>
  <sheetViews>
    <sheetView rightToLeft="1" view="pageBreakPreview" zoomScale="60" zoomScaleNormal="100" workbookViewId="0">
      <selection activeCell="G15" sqref="G1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5" ht="25.5" x14ac:dyDescent="0.25">
      <c r="A2" s="178" t="s">
        <v>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pans="1:25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</row>
    <row r="4" spans="1:2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5" ht="24" x14ac:dyDescent="0.25">
      <c r="A5" s="224" t="s">
        <v>174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</row>
    <row r="6" spans="1:25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25" ht="21" x14ac:dyDescent="0.25">
      <c r="A7" s="118"/>
      <c r="B7" s="118"/>
      <c r="C7" s="118"/>
      <c r="D7" s="118"/>
      <c r="E7" s="180" t="s">
        <v>41</v>
      </c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18"/>
      <c r="Y7" s="120" t="s">
        <v>108</v>
      </c>
    </row>
    <row r="8" spans="1:25" ht="63" x14ac:dyDescent="0.25">
      <c r="A8" s="120" t="s">
        <v>142</v>
      </c>
      <c r="B8" s="118"/>
      <c r="C8" s="120" t="s">
        <v>143</v>
      </c>
      <c r="D8" s="118"/>
      <c r="E8" s="126" t="s">
        <v>16</v>
      </c>
      <c r="F8" s="119"/>
      <c r="G8" s="126" t="s">
        <v>5</v>
      </c>
      <c r="H8" s="119"/>
      <c r="I8" s="126" t="s">
        <v>15</v>
      </c>
      <c r="J8" s="119"/>
      <c r="K8" s="126" t="s">
        <v>144</v>
      </c>
      <c r="L8" s="119"/>
      <c r="M8" s="126" t="s">
        <v>145</v>
      </c>
      <c r="N8" s="119"/>
      <c r="O8" s="126" t="s">
        <v>146</v>
      </c>
      <c r="P8" s="119"/>
      <c r="Q8" s="126" t="s">
        <v>147</v>
      </c>
      <c r="R8" s="119"/>
      <c r="S8" s="126" t="s">
        <v>148</v>
      </c>
      <c r="T8" s="119"/>
      <c r="U8" s="126" t="s">
        <v>149</v>
      </c>
      <c r="V8" s="119"/>
      <c r="W8" s="126" t="s">
        <v>150</v>
      </c>
      <c r="X8" s="118"/>
      <c r="Y8" s="126" t="s">
        <v>150</v>
      </c>
    </row>
    <row r="9" spans="1:25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5" ht="15.75" thickBot="1" x14ac:dyDescent="0.3">
      <c r="A10" s="143" t="s">
        <v>61</v>
      </c>
      <c r="C10" s="142"/>
      <c r="E10" s="142"/>
      <c r="G10" s="142"/>
      <c r="I10" s="142"/>
      <c r="K10" s="142"/>
      <c r="M10" s="142"/>
      <c r="O10" s="142"/>
      <c r="Q10" s="142"/>
      <c r="S10" s="142"/>
      <c r="U10" s="142"/>
      <c r="W10" s="142"/>
      <c r="Y10" s="142"/>
    </row>
    <row r="11" spans="1:25" ht="15.75" thickTop="1" x14ac:dyDescent="0.25"/>
    <row r="16" spans="1:25" ht="24" x14ac:dyDescent="0.25">
      <c r="A16" s="209">
        <v>21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25.5" x14ac:dyDescent="0.25">
      <c r="A2" s="178" t="s">
        <v>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24" x14ac:dyDescent="0.25">
      <c r="A5" s="139" t="s">
        <v>160</v>
      </c>
      <c r="B5" s="241" t="s">
        <v>110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</row>
    <row r="6" spans="1:17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238" t="s">
        <v>111</v>
      </c>
      <c r="N6" s="118"/>
      <c r="O6" s="118"/>
      <c r="P6" s="118"/>
      <c r="Q6" s="238" t="s">
        <v>112</v>
      </c>
    </row>
    <row r="7" spans="1:17" ht="21" x14ac:dyDescent="0.25">
      <c r="A7" s="180" t="s">
        <v>113</v>
      </c>
      <c r="B7" s="180"/>
      <c r="C7" s="118"/>
      <c r="D7" s="120" t="s">
        <v>114</v>
      </c>
      <c r="E7" s="118"/>
      <c r="F7" s="120" t="s">
        <v>115</v>
      </c>
      <c r="G7" s="118"/>
      <c r="H7" s="120" t="s">
        <v>93</v>
      </c>
      <c r="I7" s="118"/>
      <c r="J7" s="180" t="s">
        <v>116</v>
      </c>
      <c r="K7" s="180"/>
      <c r="L7" s="118"/>
      <c r="M7" s="238"/>
      <c r="N7" s="118"/>
      <c r="O7" s="120" t="s">
        <v>117</v>
      </c>
      <c r="P7" s="118"/>
      <c r="Q7" s="238"/>
    </row>
    <row r="8" spans="1:17" ht="21" x14ac:dyDescent="0.25">
      <c r="A8" s="184" t="s">
        <v>118</v>
      </c>
      <c r="B8" s="240"/>
      <c r="C8" s="118"/>
      <c r="D8" s="184" t="s">
        <v>119</v>
      </c>
      <c r="E8" s="118"/>
      <c r="F8" s="121" t="s">
        <v>120</v>
      </c>
      <c r="G8" s="118"/>
      <c r="H8" s="119"/>
      <c r="I8" s="118"/>
      <c r="J8" s="119"/>
      <c r="K8" s="119"/>
      <c r="L8" s="118"/>
      <c r="M8" s="119"/>
      <c r="N8" s="118"/>
      <c r="O8" s="119"/>
      <c r="P8" s="118"/>
      <c r="Q8" s="119"/>
    </row>
    <row r="9" spans="1:17" ht="21" x14ac:dyDescent="0.25">
      <c r="A9" s="180"/>
      <c r="B9" s="180"/>
      <c r="C9" s="118"/>
      <c r="D9" s="180"/>
      <c r="E9" s="118"/>
      <c r="F9" s="121" t="s">
        <v>121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21" x14ac:dyDescent="0.25">
      <c r="A10" s="184" t="s">
        <v>118</v>
      </c>
      <c r="B10" s="240"/>
      <c r="C10" s="118"/>
      <c r="D10" s="184" t="s">
        <v>122</v>
      </c>
      <c r="E10" s="118"/>
      <c r="F10" s="121" t="s">
        <v>120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21" x14ac:dyDescent="0.25">
      <c r="A11" s="180"/>
      <c r="B11" s="180"/>
      <c r="C11" s="118"/>
      <c r="D11" s="180"/>
      <c r="E11" s="118"/>
      <c r="F11" s="121" t="s">
        <v>123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90" customHeight="1" x14ac:dyDescent="0.25">
      <c r="A12" s="235" t="s">
        <v>124</v>
      </c>
      <c r="B12" s="235"/>
      <c r="C12" s="118"/>
      <c r="D12" s="126" t="s">
        <v>125</v>
      </c>
      <c r="E12" s="118"/>
      <c r="F12" s="121" t="s">
        <v>126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21" x14ac:dyDescent="0.25">
      <c r="A13" s="235" t="s">
        <v>127</v>
      </c>
      <c r="B13" s="236"/>
      <c r="C13" s="118"/>
      <c r="D13" s="235" t="s">
        <v>127</v>
      </c>
      <c r="E13" s="118"/>
      <c r="F13" s="121" t="s">
        <v>128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21" x14ac:dyDescent="0.25">
      <c r="A14" s="237"/>
      <c r="B14" s="237"/>
      <c r="C14" s="118"/>
      <c r="D14" s="237"/>
      <c r="E14" s="118"/>
      <c r="F14" s="121" t="s">
        <v>129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21" x14ac:dyDescent="0.25">
      <c r="A15" s="237"/>
      <c r="B15" s="237"/>
      <c r="C15" s="118"/>
      <c r="D15" s="237"/>
      <c r="E15" s="118"/>
      <c r="F15" s="121" t="s">
        <v>130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21" x14ac:dyDescent="0.25">
      <c r="A16" s="238"/>
      <c r="B16" s="238"/>
      <c r="C16" s="118"/>
      <c r="D16" s="238"/>
      <c r="E16" s="118"/>
      <c r="F16" s="121" t="s">
        <v>131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x14ac:dyDescent="0.25">
      <c r="A17" s="119"/>
      <c r="B17" s="119"/>
      <c r="C17" s="118"/>
      <c r="D17" s="119"/>
      <c r="E17" s="118"/>
      <c r="F17" s="119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21" x14ac:dyDescent="0.25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118"/>
      <c r="L18" s="118"/>
      <c r="M18" s="118"/>
      <c r="N18" s="118"/>
      <c r="O18" s="118"/>
      <c r="P18" s="118"/>
      <c r="Q18" s="118"/>
    </row>
    <row r="19" spans="1:17" ht="24" x14ac:dyDescent="0.25">
      <c r="A19" s="209">
        <v>22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</row>
    <row r="20" spans="1:17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</row>
    <row r="2" spans="1:49" ht="25.5" x14ac:dyDescent="0.25">
      <c r="A2" s="178" t="s">
        <v>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</row>
    <row r="3" spans="1:49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</row>
    <row r="4" spans="1:49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</row>
    <row r="5" spans="1:49" ht="18.75" x14ac:dyDescent="0.3">
      <c r="A5" s="181" t="s">
        <v>166</v>
      </c>
      <c r="B5" s="182"/>
      <c r="C5" s="182"/>
      <c r="D5" s="182"/>
      <c r="E5" s="182"/>
      <c r="F5" s="182"/>
      <c r="G5" s="182"/>
      <c r="H5" s="182"/>
      <c r="I5" s="182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</row>
    <row r="6" spans="1:49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</row>
    <row r="7" spans="1:49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</row>
    <row r="8" spans="1:49" ht="24" x14ac:dyDescent="0.25">
      <c r="A8" s="179" t="s">
        <v>86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</row>
    <row r="9" spans="1:49" ht="21" x14ac:dyDescent="0.25">
      <c r="A9" s="118"/>
      <c r="B9" s="118"/>
      <c r="C9" s="118"/>
      <c r="D9" s="118"/>
      <c r="E9" s="118"/>
      <c r="F9" s="118"/>
      <c r="G9" s="118"/>
      <c r="H9" s="118"/>
      <c r="I9" s="180" t="s">
        <v>223</v>
      </c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18"/>
      <c r="AC9" s="180" t="s">
        <v>226</v>
      </c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18"/>
      <c r="AU9" s="118"/>
      <c r="AV9" s="118"/>
      <c r="AW9" s="118"/>
    </row>
    <row r="10" spans="1:49" x14ac:dyDescent="0.25">
      <c r="A10" s="118"/>
      <c r="B10" s="118"/>
      <c r="C10" s="118"/>
      <c r="D10" s="118"/>
      <c r="E10" s="118"/>
      <c r="F10" s="118"/>
      <c r="G10" s="118"/>
      <c r="H10" s="118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8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8"/>
      <c r="AU10" s="118"/>
      <c r="AV10" s="118"/>
      <c r="AW10" s="118"/>
    </row>
    <row r="11" spans="1:49" ht="21" x14ac:dyDescent="0.25">
      <c r="A11" s="180" t="s">
        <v>87</v>
      </c>
      <c r="B11" s="180"/>
      <c r="C11" s="180"/>
      <c r="D11" s="180"/>
      <c r="E11" s="180"/>
      <c r="F11" s="180"/>
      <c r="G11" s="180"/>
      <c r="H11" s="118"/>
      <c r="I11" s="180" t="s">
        <v>14</v>
      </c>
      <c r="J11" s="180"/>
      <c r="K11" s="180"/>
      <c r="L11" s="118"/>
      <c r="M11" s="180" t="s">
        <v>15</v>
      </c>
      <c r="N11" s="180"/>
      <c r="O11" s="180"/>
      <c r="P11" s="118"/>
      <c r="Q11" s="180" t="s">
        <v>16</v>
      </c>
      <c r="R11" s="180"/>
      <c r="S11" s="180"/>
      <c r="T11" s="180"/>
      <c r="U11" s="180"/>
      <c r="V11" s="118"/>
      <c r="W11" s="180" t="s">
        <v>88</v>
      </c>
      <c r="X11" s="180"/>
      <c r="Y11" s="180"/>
      <c r="Z11" s="180"/>
      <c r="AA11" s="180"/>
      <c r="AB11" s="118"/>
      <c r="AC11" s="180" t="s">
        <v>14</v>
      </c>
      <c r="AD11" s="180"/>
      <c r="AE11" s="180"/>
      <c r="AF11" s="180"/>
      <c r="AG11" s="180"/>
      <c r="AH11" s="118"/>
      <c r="AI11" s="180" t="s">
        <v>15</v>
      </c>
      <c r="AJ11" s="180"/>
      <c r="AK11" s="180"/>
      <c r="AL11" s="118"/>
      <c r="AM11" s="180" t="s">
        <v>16</v>
      </c>
      <c r="AN11" s="180"/>
      <c r="AO11" s="180"/>
      <c r="AP11" s="118"/>
      <c r="AQ11" s="180" t="s">
        <v>88</v>
      </c>
      <c r="AR11" s="180"/>
      <c r="AS11" s="180"/>
      <c r="AT11" s="118"/>
      <c r="AU11" s="118"/>
      <c r="AV11" s="118"/>
      <c r="AW11" s="118"/>
    </row>
    <row r="12" spans="1:49" ht="24" x14ac:dyDescent="0.25">
      <c r="A12" s="179" t="s">
        <v>89</v>
      </c>
      <c r="B12" s="183"/>
      <c r="C12" s="183"/>
      <c r="D12" s="183"/>
      <c r="E12" s="183"/>
      <c r="F12" s="183"/>
      <c r="G12" s="183"/>
      <c r="H12" s="179"/>
      <c r="I12" s="183"/>
      <c r="J12" s="183"/>
      <c r="K12" s="183"/>
      <c r="L12" s="179"/>
      <c r="M12" s="183"/>
      <c r="N12" s="183"/>
      <c r="O12" s="183"/>
      <c r="P12" s="179"/>
      <c r="Q12" s="183"/>
      <c r="R12" s="183"/>
      <c r="S12" s="183"/>
      <c r="T12" s="183"/>
      <c r="U12" s="183"/>
      <c r="V12" s="179"/>
      <c r="W12" s="183"/>
      <c r="X12" s="183"/>
      <c r="Y12" s="183"/>
      <c r="Z12" s="183"/>
      <c r="AA12" s="183"/>
      <c r="AB12" s="179"/>
      <c r="AC12" s="183"/>
      <c r="AD12" s="183"/>
      <c r="AE12" s="183"/>
      <c r="AF12" s="183"/>
      <c r="AG12" s="183"/>
      <c r="AH12" s="179"/>
      <c r="AI12" s="183"/>
      <c r="AJ12" s="183"/>
      <c r="AK12" s="183"/>
      <c r="AL12" s="179"/>
      <c r="AM12" s="183"/>
      <c r="AN12" s="183"/>
      <c r="AO12" s="183"/>
      <c r="AP12" s="179"/>
      <c r="AQ12" s="183"/>
      <c r="AR12" s="183"/>
      <c r="AS12" s="183"/>
      <c r="AT12" s="179"/>
      <c r="AU12" s="179"/>
      <c r="AV12" s="179"/>
      <c r="AW12" s="179"/>
    </row>
    <row r="13" spans="1:49" ht="21" x14ac:dyDescent="0.25">
      <c r="A13" s="118"/>
      <c r="B13" s="118"/>
      <c r="C13" s="180" t="str">
        <f>I9</f>
        <v>1404/02/31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18"/>
      <c r="Y13" s="180" t="s">
        <v>226</v>
      </c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18"/>
    </row>
    <row r="14" spans="1:49" ht="21" x14ac:dyDescent="0.25">
      <c r="A14" s="120" t="s">
        <v>87</v>
      </c>
      <c r="B14" s="118"/>
      <c r="C14" s="121" t="s">
        <v>90</v>
      </c>
      <c r="D14" s="119"/>
      <c r="E14" s="121" t="s">
        <v>91</v>
      </c>
      <c r="F14" s="119"/>
      <c r="G14" s="184" t="s">
        <v>92</v>
      </c>
      <c r="H14" s="184"/>
      <c r="I14" s="184"/>
      <c r="J14" s="119"/>
      <c r="K14" s="184" t="s">
        <v>93</v>
      </c>
      <c r="L14" s="184"/>
      <c r="M14" s="184"/>
      <c r="N14" s="119"/>
      <c r="O14" s="184" t="s">
        <v>15</v>
      </c>
      <c r="P14" s="184"/>
      <c r="Q14" s="184"/>
      <c r="R14" s="119"/>
      <c r="S14" s="184" t="s">
        <v>16</v>
      </c>
      <c r="T14" s="184"/>
      <c r="U14" s="184"/>
      <c r="V14" s="184"/>
      <c r="W14" s="184"/>
      <c r="X14" s="118"/>
      <c r="Y14" s="184" t="s">
        <v>90</v>
      </c>
      <c r="Z14" s="184"/>
      <c r="AA14" s="184"/>
      <c r="AB14" s="184"/>
      <c r="AC14" s="184"/>
      <c r="AD14" s="119"/>
      <c r="AE14" s="184" t="s">
        <v>91</v>
      </c>
      <c r="AF14" s="184"/>
      <c r="AG14" s="184"/>
      <c r="AH14" s="184"/>
      <c r="AI14" s="184"/>
      <c r="AJ14" s="119"/>
      <c r="AK14" s="184" t="s">
        <v>92</v>
      </c>
      <c r="AL14" s="184"/>
      <c r="AM14" s="184"/>
      <c r="AN14" s="119"/>
      <c r="AO14" s="184" t="s">
        <v>93</v>
      </c>
      <c r="AP14" s="184"/>
      <c r="AQ14" s="184"/>
      <c r="AR14" s="119"/>
      <c r="AS14" s="184" t="s">
        <v>15</v>
      </c>
      <c r="AT14" s="184"/>
      <c r="AU14" s="119"/>
      <c r="AV14" s="121" t="s">
        <v>16</v>
      </c>
      <c r="AW14" s="118"/>
    </row>
    <row r="15" spans="1:49" ht="24" x14ac:dyDescent="0.25">
      <c r="A15" s="179" t="s">
        <v>94</v>
      </c>
      <c r="B15" s="179"/>
      <c r="C15" s="183"/>
      <c r="D15" s="179"/>
      <c r="E15" s="183"/>
      <c r="F15" s="179"/>
      <c r="G15" s="183"/>
      <c r="H15" s="183"/>
      <c r="I15" s="183"/>
      <c r="J15" s="179"/>
      <c r="K15" s="183"/>
      <c r="L15" s="183"/>
      <c r="M15" s="183"/>
      <c r="N15" s="179"/>
      <c r="O15" s="183"/>
      <c r="P15" s="183"/>
      <c r="Q15" s="183"/>
      <c r="R15" s="179"/>
      <c r="S15" s="183"/>
      <c r="T15" s="183"/>
      <c r="U15" s="183"/>
      <c r="V15" s="183"/>
      <c r="W15" s="183"/>
      <c r="X15" s="179"/>
      <c r="Y15" s="183"/>
      <c r="Z15" s="183"/>
      <c r="AA15" s="183"/>
      <c r="AB15" s="183"/>
      <c r="AC15" s="183"/>
      <c r="AD15" s="179"/>
      <c r="AE15" s="183"/>
      <c r="AF15" s="183"/>
      <c r="AG15" s="183"/>
      <c r="AH15" s="183"/>
      <c r="AI15" s="183"/>
      <c r="AJ15" s="179"/>
      <c r="AK15" s="183"/>
      <c r="AL15" s="183"/>
      <c r="AM15" s="183"/>
      <c r="AN15" s="179"/>
      <c r="AO15" s="183"/>
      <c r="AP15" s="183"/>
      <c r="AQ15" s="183"/>
      <c r="AR15" s="179"/>
      <c r="AS15" s="183"/>
      <c r="AT15" s="183"/>
      <c r="AU15" s="179"/>
      <c r="AV15" s="183"/>
      <c r="AW15" s="179"/>
    </row>
    <row r="16" spans="1:49" ht="21" x14ac:dyDescent="0.25">
      <c r="A16" s="118"/>
      <c r="B16" s="118"/>
      <c r="C16" s="180" t="str">
        <f>I9</f>
        <v>1404/02/31</v>
      </c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18"/>
      <c r="O16" s="180" t="s">
        <v>226</v>
      </c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</row>
    <row r="17" spans="1:49" ht="21" x14ac:dyDescent="0.25">
      <c r="A17" s="120" t="s">
        <v>87</v>
      </c>
      <c r="B17" s="118"/>
      <c r="C17" s="121" t="s">
        <v>91</v>
      </c>
      <c r="D17" s="119"/>
      <c r="E17" s="121" t="s">
        <v>93</v>
      </c>
      <c r="F17" s="119"/>
      <c r="G17" s="184" t="s">
        <v>15</v>
      </c>
      <c r="H17" s="184"/>
      <c r="I17" s="184"/>
      <c r="J17" s="119"/>
      <c r="K17" s="184" t="s">
        <v>16</v>
      </c>
      <c r="L17" s="184"/>
      <c r="M17" s="184"/>
      <c r="N17" s="118"/>
      <c r="O17" s="184" t="s">
        <v>91</v>
      </c>
      <c r="P17" s="184"/>
      <c r="Q17" s="184"/>
      <c r="R17" s="184"/>
      <c r="S17" s="184"/>
      <c r="T17" s="119"/>
      <c r="U17" s="184" t="s">
        <v>93</v>
      </c>
      <c r="V17" s="184"/>
      <c r="W17" s="184"/>
      <c r="X17" s="184"/>
      <c r="Y17" s="184"/>
      <c r="Z17" s="119"/>
      <c r="AA17" s="184" t="s">
        <v>15</v>
      </c>
      <c r="AB17" s="184"/>
      <c r="AC17" s="184"/>
      <c r="AD17" s="184"/>
      <c r="AE17" s="184"/>
      <c r="AF17" s="119"/>
      <c r="AG17" s="184" t="s">
        <v>16</v>
      </c>
      <c r="AH17" s="184"/>
      <c r="AI17" s="184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</row>
    <row r="18" spans="1:49" x14ac:dyDescent="0.25">
      <c r="A18" s="119"/>
      <c r="B18" s="118"/>
      <c r="C18" s="119"/>
      <c r="D18" s="118"/>
      <c r="E18" s="119"/>
      <c r="F18" s="118"/>
      <c r="G18" s="119"/>
      <c r="H18" s="119"/>
      <c r="I18" s="119"/>
      <c r="J18" s="118"/>
      <c r="K18" s="119"/>
      <c r="L18" s="119"/>
      <c r="M18" s="119"/>
      <c r="N18" s="118"/>
      <c r="O18" s="119"/>
      <c r="P18" s="119"/>
      <c r="Q18" s="119"/>
      <c r="R18" s="119"/>
      <c r="S18" s="119"/>
      <c r="T18" s="118"/>
      <c r="U18" s="119"/>
      <c r="V18" s="119"/>
      <c r="W18" s="119"/>
      <c r="X18" s="119"/>
      <c r="Y18" s="119"/>
      <c r="Z18" s="118"/>
      <c r="AA18" s="119"/>
      <c r="AB18" s="119"/>
      <c r="AC18" s="119"/>
      <c r="AD18" s="119"/>
      <c r="AE18" s="119"/>
      <c r="AF18" s="118"/>
      <c r="AG18" s="119"/>
      <c r="AH18" s="119"/>
      <c r="AI18" s="119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</row>
    <row r="19" spans="1:49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</row>
    <row r="20" spans="1:49" ht="34.5" x14ac:dyDescent="0.25">
      <c r="A20" s="185">
        <v>3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</row>
    <row r="21" spans="1:49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</row>
    <row r="22" spans="1:49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9"/>
  <sheetViews>
    <sheetView rightToLeft="1" view="pageBreakPreview" zoomScale="55" zoomScaleNormal="55" zoomScaleSheetLayoutView="55" workbookViewId="0">
      <selection activeCell="AA12" sqref="AA12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.7109375" style="42" customWidth="1"/>
    <col min="5" max="5" width="20.28515625" style="42" customWidth="1"/>
    <col min="6" max="6" width="1.42578125" style="42" customWidth="1"/>
    <col min="7" max="7" width="26.28515625" style="42" bestFit="1" customWidth="1"/>
    <col min="8" max="8" width="2" style="42" customWidth="1"/>
    <col min="9" max="9" width="29.140625" style="42" bestFit="1" customWidth="1"/>
    <col min="10" max="10" width="1.7109375" style="42" customWidth="1"/>
    <col min="11" max="11" width="23.5703125" style="42" customWidth="1"/>
    <col min="12" max="12" width="1.42578125" style="42" customWidth="1"/>
    <col min="13" max="13" width="26.28515625" style="42" bestFit="1" customWidth="1"/>
    <col min="14" max="14" width="1.28515625" style="42" customWidth="1"/>
    <col min="15" max="15" width="24.28515625" style="42" customWidth="1"/>
    <col min="16" max="16" width="1" style="42" customWidth="1"/>
    <col min="17" max="17" width="26.28515625" style="42" bestFit="1" customWidth="1"/>
    <col min="18" max="18" width="1" style="42" customWidth="1"/>
    <col min="19" max="19" width="20.7109375" style="42" customWidth="1"/>
    <col min="20" max="20" width="0.7109375" style="42" customWidth="1"/>
    <col min="21" max="21" width="16.42578125" style="42" bestFit="1" customWidth="1"/>
    <col min="22" max="22" width="1.42578125" style="42" customWidth="1"/>
    <col min="23" max="23" width="26.28515625" style="42" bestFit="1" customWidth="1"/>
    <col min="24" max="24" width="1.28515625" style="42" customWidth="1"/>
    <col min="25" max="25" width="29.140625" style="42" customWidth="1"/>
    <col min="26" max="26" width="1.7109375" style="42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7" t="s">
        <v>79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</row>
    <row r="3" spans="3:27" ht="46.5" x14ac:dyDescent="0.8">
      <c r="C3" s="187" t="s">
        <v>0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3:27" ht="46.5" x14ac:dyDescent="0.8">
      <c r="C4" s="187" t="s">
        <v>225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86" t="s">
        <v>165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</row>
    <row r="8" spans="3:27" s="54" customFormat="1" ht="34.5" customHeight="1" x14ac:dyDescent="0.25">
      <c r="C8" s="195" t="s">
        <v>1</v>
      </c>
      <c r="E8" s="193" t="s">
        <v>223</v>
      </c>
      <c r="F8" s="193" t="s">
        <v>2</v>
      </c>
      <c r="G8" s="193" t="s">
        <v>2</v>
      </c>
      <c r="H8" s="193" t="s">
        <v>2</v>
      </c>
      <c r="I8" s="193" t="s">
        <v>2</v>
      </c>
      <c r="J8" s="188"/>
      <c r="K8" s="193" t="s">
        <v>3</v>
      </c>
      <c r="L8" s="193" t="s">
        <v>3</v>
      </c>
      <c r="M8" s="193" t="s">
        <v>3</v>
      </c>
      <c r="N8" s="193" t="s">
        <v>3</v>
      </c>
      <c r="O8" s="193" t="s">
        <v>3</v>
      </c>
      <c r="P8" s="193" t="s">
        <v>3</v>
      </c>
      <c r="Q8" s="193" t="s">
        <v>3</v>
      </c>
      <c r="R8" s="188"/>
      <c r="S8" s="193" t="s">
        <v>226</v>
      </c>
      <c r="T8" s="193" t="s">
        <v>4</v>
      </c>
      <c r="U8" s="193" t="s">
        <v>4</v>
      </c>
      <c r="V8" s="193" t="s">
        <v>4</v>
      </c>
      <c r="W8" s="193" t="s">
        <v>4</v>
      </c>
      <c r="X8" s="193" t="s">
        <v>4</v>
      </c>
      <c r="Y8" s="193" t="s">
        <v>4</v>
      </c>
      <c r="Z8" s="193" t="s">
        <v>4</v>
      </c>
      <c r="AA8" s="193" t="s">
        <v>4</v>
      </c>
    </row>
    <row r="9" spans="3:27" s="54" customFormat="1" ht="44.25" customHeight="1" x14ac:dyDescent="0.25">
      <c r="C9" s="195" t="s">
        <v>1</v>
      </c>
      <c r="D9" s="188"/>
      <c r="E9" s="191" t="s">
        <v>5</v>
      </c>
      <c r="F9" s="189"/>
      <c r="G9" s="191" t="s">
        <v>6</v>
      </c>
      <c r="H9" s="55"/>
      <c r="I9" s="191" t="s">
        <v>7</v>
      </c>
      <c r="J9" s="188"/>
      <c r="K9" s="191" t="s">
        <v>8</v>
      </c>
      <c r="L9" s="191" t="s">
        <v>8</v>
      </c>
      <c r="M9" s="191" t="s">
        <v>8</v>
      </c>
      <c r="N9" s="55"/>
      <c r="O9" s="191" t="s">
        <v>9</v>
      </c>
      <c r="P9" s="191" t="s">
        <v>9</v>
      </c>
      <c r="Q9" s="191" t="s">
        <v>9</v>
      </c>
      <c r="R9" s="188"/>
      <c r="S9" s="191" t="s">
        <v>5</v>
      </c>
      <c r="T9" s="189"/>
      <c r="U9" s="191" t="s">
        <v>10</v>
      </c>
      <c r="V9" s="189"/>
      <c r="W9" s="191" t="s">
        <v>6</v>
      </c>
      <c r="X9" s="189"/>
      <c r="Y9" s="191" t="s">
        <v>7</v>
      </c>
      <c r="Z9" s="188"/>
      <c r="AA9" s="191" t="s">
        <v>11</v>
      </c>
    </row>
    <row r="10" spans="3:27" s="54" customFormat="1" ht="54" customHeight="1" x14ac:dyDescent="0.25">
      <c r="C10" s="195" t="s">
        <v>1</v>
      </c>
      <c r="D10" s="188"/>
      <c r="E10" s="192" t="s">
        <v>5</v>
      </c>
      <c r="F10" s="190"/>
      <c r="G10" s="192" t="s">
        <v>6</v>
      </c>
      <c r="H10" s="56"/>
      <c r="I10" s="192" t="s">
        <v>7</v>
      </c>
      <c r="J10" s="188"/>
      <c r="K10" s="192" t="s">
        <v>5</v>
      </c>
      <c r="L10" s="90"/>
      <c r="M10" s="192" t="s">
        <v>6</v>
      </c>
      <c r="N10" s="56"/>
      <c r="O10" s="192" t="s">
        <v>5</v>
      </c>
      <c r="P10" s="56"/>
      <c r="Q10" s="192" t="s">
        <v>12</v>
      </c>
      <c r="R10" s="188"/>
      <c r="S10" s="192" t="s">
        <v>5</v>
      </c>
      <c r="T10" s="190"/>
      <c r="U10" s="192" t="s">
        <v>10</v>
      </c>
      <c r="V10" s="190"/>
      <c r="W10" s="192" t="s">
        <v>6</v>
      </c>
      <c r="X10" s="190"/>
      <c r="Y10" s="192" t="s">
        <v>7</v>
      </c>
      <c r="Z10" s="188"/>
      <c r="AA10" s="192" t="s">
        <v>11</v>
      </c>
    </row>
    <row r="11" spans="3:27" x14ac:dyDescent="0.8">
      <c r="C11" s="57" t="s">
        <v>197</v>
      </c>
      <c r="E11" s="107">
        <v>13382</v>
      </c>
      <c r="F11" s="108"/>
      <c r="G11" s="107">
        <v>227863220</v>
      </c>
      <c r="H11" s="108"/>
      <c r="I11" s="107">
        <v>231062290.227</v>
      </c>
      <c r="J11" s="108"/>
      <c r="K11" s="107">
        <v>0</v>
      </c>
      <c r="L11" s="85"/>
      <c r="M11" s="107">
        <v>0</v>
      </c>
      <c r="N11" s="108"/>
      <c r="O11" s="107">
        <v>0</v>
      </c>
      <c r="P11" s="108"/>
      <c r="Q11" s="107">
        <v>0</v>
      </c>
      <c r="R11" s="108"/>
      <c r="S11" s="107">
        <v>13382</v>
      </c>
      <c r="T11" s="108"/>
      <c r="U11" s="107">
        <v>15630</v>
      </c>
      <c r="V11" s="85"/>
      <c r="W11" s="107">
        <v>227863220</v>
      </c>
      <c r="X11" s="108"/>
      <c r="Y11" s="107">
        <v>207916154.07300001</v>
      </c>
      <c r="Z11" s="108"/>
      <c r="AA11" s="85">
        <f>Y11/'سرمایه گذاری ها'!$O$17</f>
        <v>1.2350703086081386E-3</v>
      </c>
    </row>
    <row r="12" spans="3:27" x14ac:dyDescent="0.8">
      <c r="C12" s="42" t="s">
        <v>190</v>
      </c>
      <c r="E12" s="107">
        <v>32301</v>
      </c>
      <c r="F12" s="108"/>
      <c r="G12" s="107">
        <v>105755995</v>
      </c>
      <c r="H12" s="108"/>
      <c r="I12" s="107">
        <v>89101945.113749996</v>
      </c>
      <c r="J12" s="108"/>
      <c r="K12" s="107">
        <v>0</v>
      </c>
      <c r="L12" s="85"/>
      <c r="M12" s="107">
        <v>0</v>
      </c>
      <c r="N12" s="108"/>
      <c r="O12" s="107">
        <v>0</v>
      </c>
      <c r="P12" s="108"/>
      <c r="Q12" s="107">
        <v>0</v>
      </c>
      <c r="R12" s="108"/>
      <c r="S12" s="107">
        <v>32301</v>
      </c>
      <c r="T12" s="108"/>
      <c r="U12" s="107">
        <v>2713</v>
      </c>
      <c r="V12" s="85"/>
      <c r="W12" s="107">
        <v>105755995</v>
      </c>
      <c r="X12" s="108"/>
      <c r="Y12" s="107">
        <v>87111198.952649996</v>
      </c>
      <c r="Z12" s="108"/>
      <c r="AA12" s="85">
        <f>Y12/'سرمایه گذاری ها'!$O$17</f>
        <v>5.1746078054088938E-4</v>
      </c>
    </row>
    <row r="13" spans="3:27" x14ac:dyDescent="0.8">
      <c r="C13" s="42" t="s">
        <v>194</v>
      </c>
      <c r="E13" s="107">
        <v>525253</v>
      </c>
      <c r="F13" s="108"/>
      <c r="G13" s="107">
        <v>1761633280</v>
      </c>
      <c r="H13" s="108"/>
      <c r="I13" s="107">
        <v>3346838843.2065001</v>
      </c>
      <c r="J13" s="108"/>
      <c r="K13" s="107">
        <v>0</v>
      </c>
      <c r="L13" s="85"/>
      <c r="M13" s="107">
        <v>0</v>
      </c>
      <c r="N13" s="108"/>
      <c r="O13" s="107">
        <v>-525252</v>
      </c>
      <c r="P13" s="108"/>
      <c r="Q13" s="107">
        <v>3054441522</v>
      </c>
      <c r="R13" s="108"/>
      <c r="S13" s="107">
        <v>1</v>
      </c>
      <c r="T13" s="108"/>
      <c r="U13" s="107">
        <v>5130</v>
      </c>
      <c r="V13" s="85"/>
      <c r="W13" s="107">
        <v>3353</v>
      </c>
      <c r="X13" s="108"/>
      <c r="Y13" s="107">
        <v>5099.4764999999998</v>
      </c>
      <c r="Z13" s="108"/>
      <c r="AA13" s="85">
        <f>Y13/'سرمایه گذاری ها'!$O$17</f>
        <v>3.0292076354892698E-8</v>
      </c>
    </row>
    <row r="14" spans="3:27" x14ac:dyDescent="0.8">
      <c r="C14" s="42" t="s">
        <v>196</v>
      </c>
      <c r="E14" s="107">
        <v>562649</v>
      </c>
      <c r="F14" s="108"/>
      <c r="G14" s="107">
        <v>255474367</v>
      </c>
      <c r="H14" s="108"/>
      <c r="I14" s="107">
        <v>321598212.10874999</v>
      </c>
      <c r="J14" s="108"/>
      <c r="K14" s="107">
        <v>0</v>
      </c>
      <c r="L14" s="85"/>
      <c r="M14" s="107">
        <v>0</v>
      </c>
      <c r="N14" s="108"/>
      <c r="O14" s="107">
        <v>-562649</v>
      </c>
      <c r="P14" s="108"/>
      <c r="Q14" s="107">
        <v>317123812</v>
      </c>
      <c r="R14" s="108"/>
      <c r="S14" s="107">
        <v>0</v>
      </c>
      <c r="T14" s="108"/>
      <c r="U14" s="107">
        <v>0</v>
      </c>
      <c r="V14" s="85"/>
      <c r="W14" s="107">
        <v>0</v>
      </c>
      <c r="X14" s="108"/>
      <c r="Y14" s="107">
        <v>0</v>
      </c>
      <c r="Z14" s="108"/>
      <c r="AA14" s="85">
        <f>Y14/'سرمایه گذاری ها'!$O$17</f>
        <v>0</v>
      </c>
    </row>
    <row r="15" spans="3:27" x14ac:dyDescent="0.8">
      <c r="C15" s="42" t="s">
        <v>84</v>
      </c>
      <c r="E15" s="107">
        <v>678726</v>
      </c>
      <c r="F15" s="108"/>
      <c r="G15" s="107">
        <v>1714775963</v>
      </c>
      <c r="H15" s="108"/>
      <c r="I15" s="107">
        <v>2864723465.9538002</v>
      </c>
      <c r="J15" s="108"/>
      <c r="K15" s="107">
        <v>0</v>
      </c>
      <c r="L15" s="85"/>
      <c r="M15" s="107">
        <v>0</v>
      </c>
      <c r="N15" s="108"/>
      <c r="O15" s="107">
        <v>-678726</v>
      </c>
      <c r="P15" s="108"/>
      <c r="Q15" s="107">
        <v>2921397244</v>
      </c>
      <c r="R15" s="108"/>
      <c r="S15" s="107">
        <v>0</v>
      </c>
      <c r="T15" s="108"/>
      <c r="U15" s="107">
        <v>0</v>
      </c>
      <c r="V15" s="85"/>
      <c r="W15" s="107">
        <v>0</v>
      </c>
      <c r="X15" s="108"/>
      <c r="Y15" s="107">
        <v>0</v>
      </c>
      <c r="Z15" s="108"/>
      <c r="AA15" s="85">
        <f>Y15/'سرمایه گذاری ها'!$O$17</f>
        <v>0</v>
      </c>
    </row>
    <row r="16" spans="3:27" x14ac:dyDescent="0.8">
      <c r="C16" s="42" t="s">
        <v>195</v>
      </c>
      <c r="E16" s="107">
        <v>520000</v>
      </c>
      <c r="F16" s="108"/>
      <c r="G16" s="107">
        <v>282089680</v>
      </c>
      <c r="H16" s="108"/>
      <c r="I16" s="107">
        <v>256902282</v>
      </c>
      <c r="J16" s="108"/>
      <c r="K16" s="107">
        <v>0</v>
      </c>
      <c r="L16" s="85"/>
      <c r="M16" s="107">
        <v>0</v>
      </c>
      <c r="N16" s="108"/>
      <c r="O16" s="107">
        <v>-520000</v>
      </c>
      <c r="P16" s="108"/>
      <c r="Q16" s="107">
        <v>246564171</v>
      </c>
      <c r="R16" s="108"/>
      <c r="S16" s="107">
        <v>0</v>
      </c>
      <c r="T16" s="108"/>
      <c r="U16" s="107">
        <v>0</v>
      </c>
      <c r="V16" s="85"/>
      <c r="W16" s="107">
        <v>0</v>
      </c>
      <c r="X16" s="108"/>
      <c r="Y16" s="107">
        <v>0</v>
      </c>
      <c r="Z16" s="108"/>
      <c r="AA16" s="85">
        <f>Y16/'سرمایه گذاری ها'!$O$17</f>
        <v>0</v>
      </c>
    </row>
    <row r="17" spans="3:27" x14ac:dyDescent="0.8">
      <c r="C17" s="42" t="s">
        <v>13</v>
      </c>
      <c r="E17" s="107">
        <v>466279</v>
      </c>
      <c r="F17" s="108"/>
      <c r="G17" s="107">
        <v>2030355333</v>
      </c>
      <c r="H17" s="108"/>
      <c r="I17" s="107">
        <v>1730262820.9333501</v>
      </c>
      <c r="J17" s="108"/>
      <c r="K17" s="107">
        <v>0</v>
      </c>
      <c r="L17" s="85"/>
      <c r="M17" s="107">
        <v>0</v>
      </c>
      <c r="N17" s="108"/>
      <c r="O17" s="107">
        <v>-466279</v>
      </c>
      <c r="P17" s="108"/>
      <c r="Q17" s="107">
        <v>1800252029</v>
      </c>
      <c r="R17" s="108"/>
      <c r="S17" s="107">
        <v>0</v>
      </c>
      <c r="T17" s="108"/>
      <c r="U17" s="107">
        <v>0</v>
      </c>
      <c r="V17" s="85"/>
      <c r="W17" s="107">
        <v>0</v>
      </c>
      <c r="X17" s="108"/>
      <c r="Y17" s="107">
        <v>0</v>
      </c>
      <c r="Z17" s="108"/>
      <c r="AA17" s="85">
        <f>Y17/'سرمایه گذاری ها'!$O$17</f>
        <v>0</v>
      </c>
    </row>
    <row r="18" spans="3:27" ht="33.75" thickBot="1" x14ac:dyDescent="0.85">
      <c r="C18" s="42" t="s">
        <v>67</v>
      </c>
      <c r="E18" s="109">
        <f>SUM(E11:E17)</f>
        <v>2798590</v>
      </c>
      <c r="F18" s="107"/>
      <c r="G18" s="109">
        <f>SUM(G11:G17)</f>
        <v>6377947838</v>
      </c>
      <c r="H18" s="109"/>
      <c r="I18" s="109">
        <f>SUM(I11:I17)</f>
        <v>8840489859.5431499</v>
      </c>
      <c r="J18" s="109"/>
      <c r="K18" s="109">
        <f>SUM(K11:K17)</f>
        <v>0</v>
      </c>
      <c r="L18" s="109"/>
      <c r="M18" s="109">
        <f>SUM(M11:M17)</f>
        <v>0</v>
      </c>
      <c r="N18" s="109"/>
      <c r="O18" s="109">
        <f>SUM(O11:O17)</f>
        <v>-2752906</v>
      </c>
      <c r="P18" s="109"/>
      <c r="Q18" s="109">
        <f>SUM(Q11:Q17)</f>
        <v>8339778778</v>
      </c>
      <c r="R18" s="109"/>
      <c r="S18" s="109">
        <f>SUM(S11:S17)</f>
        <v>45684</v>
      </c>
      <c r="T18" s="109"/>
      <c r="U18" s="109"/>
      <c r="V18" s="109"/>
      <c r="W18" s="109">
        <f>SUM(W11:W17)</f>
        <v>333622568</v>
      </c>
      <c r="X18" s="109"/>
      <c r="Y18" s="109">
        <f>SUM(Y11:Y17)</f>
        <v>295032452.50215</v>
      </c>
      <c r="Z18" s="107"/>
      <c r="AA18" s="104">
        <f>SUM(AA11:AA17)</f>
        <v>1.7525613812253828E-3</v>
      </c>
    </row>
    <row r="19" spans="3:27" ht="63.75" customHeight="1" thickTop="1" x14ac:dyDescent="0.8">
      <c r="L19"/>
      <c r="V19"/>
    </row>
    <row r="20" spans="3:27" ht="30.75" customHeight="1" x14ac:dyDescent="0.8">
      <c r="C20" s="194">
        <v>2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</row>
    <row r="21" spans="3:27" x14ac:dyDescent="0.8">
      <c r="L21"/>
      <c r="V21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</sheetData>
  <sortState xmlns:xlrd2="http://schemas.microsoft.com/office/spreadsheetml/2017/richdata2" ref="C11:Y17">
    <sortCondition descending="1" ref="Y11:Y17"/>
  </sortState>
  <mergeCells count="31">
    <mergeCell ref="C20:AA20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8"/>
  <sheetViews>
    <sheetView rightToLeft="1" view="pageBreakPreview" zoomScale="70" zoomScaleNormal="70" zoomScaleSheetLayoutView="70" workbookViewId="0">
      <selection activeCell="AJ27" sqref="AJ27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8" t="s">
        <v>79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</row>
    <row r="3" spans="2:38" ht="39" x14ac:dyDescent="0.6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</row>
    <row r="4" spans="2:38" ht="39" x14ac:dyDescent="0.6">
      <c r="B4" s="198" t="s">
        <v>225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6" t="s">
        <v>167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1" t="s">
        <v>18</v>
      </c>
      <c r="C10" s="171" t="s">
        <v>18</v>
      </c>
      <c r="D10" s="171" t="s">
        <v>18</v>
      </c>
      <c r="E10" s="171" t="s">
        <v>18</v>
      </c>
      <c r="F10" s="171" t="s">
        <v>18</v>
      </c>
      <c r="G10" s="171" t="s">
        <v>18</v>
      </c>
      <c r="H10" s="171" t="s">
        <v>18</v>
      </c>
      <c r="I10" s="171" t="s">
        <v>18</v>
      </c>
      <c r="J10" s="171" t="s">
        <v>18</v>
      </c>
      <c r="K10" s="171" t="s">
        <v>18</v>
      </c>
      <c r="L10" s="171"/>
      <c r="M10" s="171"/>
      <c r="N10" s="171" t="s">
        <v>18</v>
      </c>
      <c r="P10" s="171" t="s">
        <v>223</v>
      </c>
      <c r="Q10" s="171" t="s">
        <v>2</v>
      </c>
      <c r="R10" s="171" t="s">
        <v>2</v>
      </c>
      <c r="S10" s="171" t="s">
        <v>2</v>
      </c>
      <c r="T10" s="171" t="s">
        <v>2</v>
      </c>
      <c r="V10" s="199" t="s">
        <v>3</v>
      </c>
      <c r="W10" s="171" t="s">
        <v>3</v>
      </c>
      <c r="X10" s="171" t="s">
        <v>3</v>
      </c>
      <c r="Y10" s="171" t="s">
        <v>3</v>
      </c>
      <c r="Z10" s="171" t="s">
        <v>3</v>
      </c>
      <c r="AA10" s="171" t="s">
        <v>3</v>
      </c>
      <c r="AB10" s="171" t="s">
        <v>3</v>
      </c>
      <c r="AD10" s="171" t="s">
        <v>226</v>
      </c>
      <c r="AE10" s="171" t="s">
        <v>4</v>
      </c>
      <c r="AF10" s="171" t="s">
        <v>4</v>
      </c>
      <c r="AG10" s="171" t="s">
        <v>4</v>
      </c>
      <c r="AH10" s="171" t="s">
        <v>4</v>
      </c>
      <c r="AI10" s="171" t="s">
        <v>4</v>
      </c>
      <c r="AJ10" s="171" t="s">
        <v>4</v>
      </c>
      <c r="AK10" s="171" t="s">
        <v>4</v>
      </c>
      <c r="AL10" s="171" t="s">
        <v>4</v>
      </c>
    </row>
    <row r="11" spans="2:38" s="13" customFormat="1" ht="45.75" customHeight="1" x14ac:dyDescent="0.6">
      <c r="B11" s="174" t="s">
        <v>19</v>
      </c>
      <c r="C11" s="15"/>
      <c r="D11" s="174" t="s">
        <v>20</v>
      </c>
      <c r="E11" s="15"/>
      <c r="F11" s="174" t="s">
        <v>21</v>
      </c>
      <c r="G11" s="15"/>
      <c r="H11" s="174" t="s">
        <v>22</v>
      </c>
      <c r="I11" s="15"/>
      <c r="J11" s="174" t="s">
        <v>72</v>
      </c>
      <c r="K11" s="15"/>
      <c r="L11" s="174" t="s">
        <v>24</v>
      </c>
      <c r="M11" s="113"/>
      <c r="N11" s="174" t="s">
        <v>17</v>
      </c>
      <c r="P11" s="174" t="s">
        <v>5</v>
      </c>
      <c r="Q11" s="15"/>
      <c r="R11" s="174" t="s">
        <v>6</v>
      </c>
      <c r="S11" s="15"/>
      <c r="T11" s="174" t="s">
        <v>7</v>
      </c>
      <c r="V11" s="202" t="s">
        <v>8</v>
      </c>
      <c r="W11" s="174" t="s">
        <v>8</v>
      </c>
      <c r="X11" s="174" t="s">
        <v>8</v>
      </c>
      <c r="Z11" s="174" t="s">
        <v>9</v>
      </c>
      <c r="AA11" s="174" t="s">
        <v>9</v>
      </c>
      <c r="AB11" s="174" t="s">
        <v>9</v>
      </c>
      <c r="AD11" s="174" t="s">
        <v>5</v>
      </c>
      <c r="AE11" s="15"/>
      <c r="AF11" s="174" t="s">
        <v>25</v>
      </c>
      <c r="AG11" s="15"/>
      <c r="AH11" s="174" t="s">
        <v>6</v>
      </c>
      <c r="AI11" s="15"/>
      <c r="AJ11" s="174" t="s">
        <v>7</v>
      </c>
      <c r="AK11" s="15"/>
      <c r="AL11" s="174" t="s">
        <v>11</v>
      </c>
    </row>
    <row r="12" spans="2:38" s="13" customFormat="1" ht="45.75" customHeight="1" x14ac:dyDescent="0.6">
      <c r="B12" s="175" t="s">
        <v>19</v>
      </c>
      <c r="C12" s="16"/>
      <c r="D12" s="175" t="s">
        <v>20</v>
      </c>
      <c r="E12" s="16"/>
      <c r="F12" s="175" t="s">
        <v>21</v>
      </c>
      <c r="G12" s="16"/>
      <c r="H12" s="175" t="s">
        <v>22</v>
      </c>
      <c r="I12" s="16"/>
      <c r="J12" s="175" t="s">
        <v>23</v>
      </c>
      <c r="K12" s="16"/>
      <c r="L12" s="175"/>
      <c r="M12" s="114"/>
      <c r="N12" s="175" t="s">
        <v>17</v>
      </c>
      <c r="P12" s="175" t="s">
        <v>5</v>
      </c>
      <c r="Q12" s="16"/>
      <c r="R12" s="175" t="s">
        <v>6</v>
      </c>
      <c r="S12" s="16"/>
      <c r="T12" s="175" t="s">
        <v>7</v>
      </c>
      <c r="V12" s="201" t="s">
        <v>5</v>
      </c>
      <c r="W12" s="16"/>
      <c r="X12" s="175" t="s">
        <v>6</v>
      </c>
      <c r="Z12" s="175" t="s">
        <v>5</v>
      </c>
      <c r="AA12" s="16"/>
      <c r="AB12" s="175" t="s">
        <v>12</v>
      </c>
      <c r="AD12" s="175" t="s">
        <v>5</v>
      </c>
      <c r="AE12" s="16"/>
      <c r="AF12" s="175" t="s">
        <v>25</v>
      </c>
      <c r="AG12" s="16"/>
      <c r="AH12" s="175" t="s">
        <v>6</v>
      </c>
      <c r="AI12" s="16"/>
      <c r="AJ12" s="175"/>
      <c r="AK12" s="16"/>
      <c r="AL12" s="175" t="s">
        <v>11</v>
      </c>
    </row>
    <row r="13" spans="2:38" ht="21.75" x14ac:dyDescent="0.6">
      <c r="B13" s="3" t="s">
        <v>181</v>
      </c>
      <c r="C13" s="12"/>
      <c r="D13" s="110" t="s">
        <v>77</v>
      </c>
      <c r="E13" s="110"/>
      <c r="F13" s="110" t="s">
        <v>77</v>
      </c>
      <c r="G13" s="110"/>
      <c r="H13" s="69" t="s">
        <v>182</v>
      </c>
      <c r="I13" s="69"/>
      <c r="J13" s="69" t="s">
        <v>183</v>
      </c>
      <c r="K13" s="69"/>
      <c r="L13" s="69">
        <v>0</v>
      </c>
      <c r="M13" s="69"/>
      <c r="N13" s="69">
        <v>0</v>
      </c>
      <c r="O13" s="69"/>
      <c r="P13" s="69">
        <v>27000</v>
      </c>
      <c r="Q13" s="105"/>
      <c r="R13" s="69">
        <v>15488564537</v>
      </c>
      <c r="S13" s="69"/>
      <c r="T13" s="69">
        <v>16240660846</v>
      </c>
      <c r="U13" s="69"/>
      <c r="V13" s="69">
        <v>0</v>
      </c>
      <c r="W13" s="69"/>
      <c r="X13" s="69">
        <v>0</v>
      </c>
      <c r="Y13" s="69"/>
      <c r="Z13" s="69">
        <v>0</v>
      </c>
      <c r="AA13" s="69"/>
      <c r="AB13" s="69">
        <v>0</v>
      </c>
      <c r="AC13" s="105"/>
      <c r="AD13" s="69">
        <v>27000</v>
      </c>
      <c r="AE13" s="69"/>
      <c r="AF13" s="69">
        <v>632681</v>
      </c>
      <c r="AG13" s="69"/>
      <c r="AH13" s="69">
        <v>15488564537</v>
      </c>
      <c r="AI13" s="105"/>
      <c r="AJ13" s="69">
        <v>17079290817</v>
      </c>
      <c r="AK13" s="105"/>
      <c r="AL13" s="106">
        <f>AJ13/'سرمایه گذاری ها'!$O$17</f>
        <v>0.10145495944848097</v>
      </c>
    </row>
    <row r="14" spans="2:38" ht="21.75" x14ac:dyDescent="0.6">
      <c r="B14" s="3" t="s">
        <v>178</v>
      </c>
      <c r="C14" s="12"/>
      <c r="D14" s="110" t="s">
        <v>77</v>
      </c>
      <c r="E14" s="110"/>
      <c r="F14" s="110" t="s">
        <v>77</v>
      </c>
      <c r="G14" s="110"/>
      <c r="H14" s="69" t="s">
        <v>179</v>
      </c>
      <c r="I14" s="69"/>
      <c r="J14" s="69" t="s">
        <v>180</v>
      </c>
      <c r="K14" s="69"/>
      <c r="L14" s="69">
        <v>0</v>
      </c>
      <c r="M14" s="69"/>
      <c r="N14" s="69">
        <v>0</v>
      </c>
      <c r="O14" s="69"/>
      <c r="P14" s="69">
        <v>25001</v>
      </c>
      <c r="Q14" s="105"/>
      <c r="R14" s="69">
        <v>13859967359</v>
      </c>
      <c r="S14" s="69"/>
      <c r="T14" s="69">
        <v>15857059758</v>
      </c>
      <c r="U14" s="69"/>
      <c r="V14" s="69">
        <v>0</v>
      </c>
      <c r="W14" s="69"/>
      <c r="X14" s="69">
        <v>0</v>
      </c>
      <c r="Y14" s="69"/>
      <c r="Z14" s="69">
        <v>0</v>
      </c>
      <c r="AA14" s="69"/>
      <c r="AB14" s="69">
        <v>0</v>
      </c>
      <c r="AC14" s="105"/>
      <c r="AD14" s="69">
        <v>25001</v>
      </c>
      <c r="AE14" s="69"/>
      <c r="AF14" s="69">
        <v>665399</v>
      </c>
      <c r="AG14" s="69"/>
      <c r="AH14" s="69">
        <v>13859967359</v>
      </c>
      <c r="AI14" s="105"/>
      <c r="AJ14" s="69">
        <v>16632625189</v>
      </c>
      <c r="AK14" s="105"/>
      <c r="AL14" s="106">
        <f>AJ14/'سرمایه گذاری ها'!$O$17</f>
        <v>9.8801661740670746E-2</v>
      </c>
    </row>
    <row r="15" spans="2:38" ht="21.75" x14ac:dyDescent="0.6">
      <c r="B15" s="3" t="s">
        <v>198</v>
      </c>
      <c r="C15" s="12"/>
      <c r="D15" s="110" t="s">
        <v>77</v>
      </c>
      <c r="E15" s="110"/>
      <c r="F15" s="110" t="s">
        <v>77</v>
      </c>
      <c r="G15" s="110"/>
      <c r="H15" s="69" t="s">
        <v>179</v>
      </c>
      <c r="I15" s="69"/>
      <c r="J15" s="69" t="s">
        <v>199</v>
      </c>
      <c r="K15" s="69"/>
      <c r="L15" s="69">
        <v>0</v>
      </c>
      <c r="M15" s="69"/>
      <c r="N15" s="69">
        <v>0</v>
      </c>
      <c r="O15" s="69"/>
      <c r="P15" s="69">
        <v>24294</v>
      </c>
      <c r="Q15" s="105"/>
      <c r="R15" s="69">
        <v>14157027046</v>
      </c>
      <c r="S15" s="69"/>
      <c r="T15" s="69">
        <v>14691319675</v>
      </c>
      <c r="U15" s="69"/>
      <c r="V15" s="69">
        <v>0</v>
      </c>
      <c r="W15" s="69"/>
      <c r="X15" s="69">
        <v>0</v>
      </c>
      <c r="Y15" s="69"/>
      <c r="Z15" s="69">
        <v>0</v>
      </c>
      <c r="AA15" s="69"/>
      <c r="AB15" s="69">
        <v>0</v>
      </c>
      <c r="AC15" s="105"/>
      <c r="AD15" s="69">
        <v>24294</v>
      </c>
      <c r="AE15" s="69"/>
      <c r="AF15" s="69">
        <v>636749</v>
      </c>
      <c r="AG15" s="69"/>
      <c r="AH15" s="69">
        <v>14157027046</v>
      </c>
      <c r="AI15" s="105"/>
      <c r="AJ15" s="69">
        <v>15466376417</v>
      </c>
      <c r="AK15" s="105"/>
      <c r="AL15" s="106">
        <f>AJ15/'سرمایه گذاری ها'!$O$17</f>
        <v>9.1873872809743462E-2</v>
      </c>
    </row>
    <row r="16" spans="2:38" ht="21.75" x14ac:dyDescent="0.6">
      <c r="B16" s="3" t="s">
        <v>175</v>
      </c>
      <c r="C16" s="12"/>
      <c r="D16" s="110" t="s">
        <v>77</v>
      </c>
      <c r="E16" s="110"/>
      <c r="F16" s="110" t="s">
        <v>77</v>
      </c>
      <c r="G16" s="110"/>
      <c r="H16" s="69" t="s">
        <v>176</v>
      </c>
      <c r="I16" s="69"/>
      <c r="J16" s="69" t="s">
        <v>177</v>
      </c>
      <c r="K16" s="69"/>
      <c r="L16" s="69">
        <v>0</v>
      </c>
      <c r="M16" s="69"/>
      <c r="N16" s="69">
        <v>0</v>
      </c>
      <c r="O16" s="69"/>
      <c r="P16" s="69">
        <v>24675</v>
      </c>
      <c r="Q16" s="105"/>
      <c r="R16" s="69">
        <v>12914410721</v>
      </c>
      <c r="S16" s="69"/>
      <c r="T16" s="69">
        <v>14301208835</v>
      </c>
      <c r="U16" s="69"/>
      <c r="V16" s="69">
        <v>0</v>
      </c>
      <c r="W16" s="69"/>
      <c r="X16" s="69">
        <v>0</v>
      </c>
      <c r="Y16" s="69"/>
      <c r="Z16" s="69">
        <v>0</v>
      </c>
      <c r="AA16" s="69"/>
      <c r="AB16" s="69">
        <v>0</v>
      </c>
      <c r="AC16" s="105"/>
      <c r="AD16" s="69">
        <v>24675</v>
      </c>
      <c r="AE16" s="69"/>
      <c r="AF16" s="69">
        <v>602856</v>
      </c>
      <c r="AG16" s="69"/>
      <c r="AH16" s="69">
        <v>12914410721</v>
      </c>
      <c r="AI16" s="105"/>
      <c r="AJ16" s="69">
        <v>14872775620</v>
      </c>
      <c r="AK16" s="105"/>
      <c r="AL16" s="106">
        <f>AJ16/'سرمایه گذاری ها'!$O$17</f>
        <v>8.8347746026523816E-2</v>
      </c>
    </row>
    <row r="17" spans="1:81" ht="21.75" x14ac:dyDescent="0.6">
      <c r="B17" s="3" t="s">
        <v>187</v>
      </c>
      <c r="C17" s="12"/>
      <c r="D17" s="110" t="s">
        <v>77</v>
      </c>
      <c r="E17" s="110"/>
      <c r="F17" s="110" t="s">
        <v>77</v>
      </c>
      <c r="G17" s="110"/>
      <c r="H17" s="69" t="s">
        <v>179</v>
      </c>
      <c r="I17" s="69"/>
      <c r="J17" s="69" t="s">
        <v>188</v>
      </c>
      <c r="K17" s="69"/>
      <c r="L17" s="69">
        <v>0</v>
      </c>
      <c r="M17" s="69"/>
      <c r="N17" s="69">
        <v>0</v>
      </c>
      <c r="O17" s="69"/>
      <c r="P17" s="69">
        <v>20637</v>
      </c>
      <c r="Q17" s="105"/>
      <c r="R17" s="69">
        <v>11423978103</v>
      </c>
      <c r="S17" s="69"/>
      <c r="T17" s="69">
        <v>12169352046</v>
      </c>
      <c r="U17" s="69"/>
      <c r="V17" s="69">
        <v>0</v>
      </c>
      <c r="W17" s="69"/>
      <c r="X17" s="69">
        <v>0</v>
      </c>
      <c r="Y17" s="69"/>
      <c r="Z17" s="69">
        <v>0</v>
      </c>
      <c r="AA17" s="69"/>
      <c r="AB17" s="69">
        <v>0</v>
      </c>
      <c r="AC17" s="105"/>
      <c r="AD17" s="69">
        <v>20637</v>
      </c>
      <c r="AE17" s="69"/>
      <c r="AF17" s="69">
        <v>617225</v>
      </c>
      <c r="AG17" s="69"/>
      <c r="AH17" s="69">
        <v>11423978103</v>
      </c>
      <c r="AI17" s="105"/>
      <c r="AJ17" s="69">
        <v>12735363621</v>
      </c>
      <c r="AK17" s="105"/>
      <c r="AL17" s="106">
        <f>AJ17/'سرمایه گذاری ها'!$O$17</f>
        <v>7.5651021671470545E-2</v>
      </c>
    </row>
    <row r="18" spans="1:81" ht="21.75" x14ac:dyDescent="0.6">
      <c r="B18" s="3" t="s">
        <v>228</v>
      </c>
      <c r="C18" s="12"/>
      <c r="D18" s="110" t="s">
        <v>77</v>
      </c>
      <c r="E18" s="110"/>
      <c r="F18" s="110" t="s">
        <v>77</v>
      </c>
      <c r="G18" s="110"/>
      <c r="H18" s="69" t="s">
        <v>185</v>
      </c>
      <c r="I18" s="69"/>
      <c r="J18" s="69" t="s">
        <v>229</v>
      </c>
      <c r="K18" s="69"/>
      <c r="L18" s="69">
        <v>0</v>
      </c>
      <c r="M18" s="69"/>
      <c r="N18" s="69">
        <v>0</v>
      </c>
      <c r="O18" s="69"/>
      <c r="P18" s="69">
        <v>0</v>
      </c>
      <c r="Q18" s="105"/>
      <c r="R18" s="69">
        <v>0</v>
      </c>
      <c r="S18" s="69"/>
      <c r="T18" s="69">
        <v>0</v>
      </c>
      <c r="U18" s="69"/>
      <c r="V18" s="69">
        <v>14705</v>
      </c>
      <c r="W18" s="69"/>
      <c r="X18" s="69">
        <v>12673978803</v>
      </c>
      <c r="Y18" s="69"/>
      <c r="Z18" s="69">
        <v>0</v>
      </c>
      <c r="AA18" s="69"/>
      <c r="AB18" s="69">
        <v>0</v>
      </c>
      <c r="AC18" s="105"/>
      <c r="AD18" s="69">
        <v>14705</v>
      </c>
      <c r="AE18" s="69"/>
      <c r="AF18" s="69">
        <v>854737</v>
      </c>
      <c r="AG18" s="69"/>
      <c r="AH18" s="69">
        <v>12673978803</v>
      </c>
      <c r="AI18" s="105"/>
      <c r="AJ18" s="69">
        <v>12566629470</v>
      </c>
      <c r="AK18" s="105"/>
      <c r="AL18" s="106">
        <f>AJ18/'سرمایه گذاری ها'!$O$17</f>
        <v>7.4648701573364395E-2</v>
      </c>
    </row>
    <row r="19" spans="1:81" ht="21.75" x14ac:dyDescent="0.6">
      <c r="B19" s="3" t="s">
        <v>184</v>
      </c>
      <c r="C19" s="12"/>
      <c r="D19" s="110" t="s">
        <v>77</v>
      </c>
      <c r="E19" s="110"/>
      <c r="F19" s="110" t="s">
        <v>77</v>
      </c>
      <c r="G19" s="110"/>
      <c r="H19" s="69" t="s">
        <v>185</v>
      </c>
      <c r="I19" s="69"/>
      <c r="J19" s="69" t="s">
        <v>186</v>
      </c>
      <c r="K19" s="69"/>
      <c r="L19" s="69">
        <v>0</v>
      </c>
      <c r="M19" s="69"/>
      <c r="N19" s="69">
        <v>0</v>
      </c>
      <c r="O19" s="69"/>
      <c r="P19" s="69">
        <v>9190</v>
      </c>
      <c r="Q19" s="105"/>
      <c r="R19" s="69">
        <v>6514062055</v>
      </c>
      <c r="S19" s="69"/>
      <c r="T19" s="69">
        <v>7281295525</v>
      </c>
      <c r="U19" s="69"/>
      <c r="V19" s="69">
        <v>0</v>
      </c>
      <c r="W19" s="69"/>
      <c r="X19" s="69">
        <v>0</v>
      </c>
      <c r="Y19" s="69"/>
      <c r="Z19" s="69">
        <v>0</v>
      </c>
      <c r="AA19" s="69"/>
      <c r="AB19" s="69">
        <v>0</v>
      </c>
      <c r="AC19" s="105"/>
      <c r="AD19" s="69">
        <v>9190</v>
      </c>
      <c r="AE19" s="69"/>
      <c r="AF19" s="69">
        <v>839301</v>
      </c>
      <c r="AG19" s="69"/>
      <c r="AH19" s="69">
        <v>6514062055</v>
      </c>
      <c r="AI19" s="105"/>
      <c r="AJ19" s="69">
        <v>7711778176</v>
      </c>
      <c r="AK19" s="105"/>
      <c r="AL19" s="106">
        <f>AJ19/'سرمایه گذاری ها'!$O$17</f>
        <v>4.5809755832659907E-2</v>
      </c>
    </row>
    <row r="20" spans="1:81" ht="21.75" x14ac:dyDescent="0.6">
      <c r="B20" s="3" t="s">
        <v>233</v>
      </c>
      <c r="C20" s="12"/>
      <c r="D20" s="110" t="s">
        <v>77</v>
      </c>
      <c r="E20" s="110"/>
      <c r="F20" s="110" t="s">
        <v>77</v>
      </c>
      <c r="G20" s="110"/>
      <c r="H20" s="69" t="s">
        <v>234</v>
      </c>
      <c r="I20" s="69"/>
      <c r="J20" s="69" t="s">
        <v>235</v>
      </c>
      <c r="K20" s="69"/>
      <c r="L20" s="69">
        <v>0</v>
      </c>
      <c r="M20" s="69"/>
      <c r="N20" s="69">
        <v>0</v>
      </c>
      <c r="O20" s="69"/>
      <c r="P20" s="69">
        <v>0</v>
      </c>
      <c r="Q20" s="105"/>
      <c r="R20" s="69">
        <v>0</v>
      </c>
      <c r="S20" s="69"/>
      <c r="T20" s="69">
        <v>0</v>
      </c>
      <c r="U20" s="69"/>
      <c r="V20" s="69">
        <v>5106</v>
      </c>
      <c r="W20" s="69"/>
      <c r="X20" s="69">
        <v>4610327925</v>
      </c>
      <c r="Y20" s="69"/>
      <c r="Z20" s="69">
        <v>0</v>
      </c>
      <c r="AA20" s="69"/>
      <c r="AB20" s="69">
        <v>0</v>
      </c>
      <c r="AC20" s="105"/>
      <c r="AD20" s="69">
        <v>5106</v>
      </c>
      <c r="AE20" s="69"/>
      <c r="AF20" s="69">
        <v>898082</v>
      </c>
      <c r="AG20" s="69"/>
      <c r="AH20" s="69">
        <v>4610327925</v>
      </c>
      <c r="AI20" s="105"/>
      <c r="AJ20" s="69">
        <v>4584775550</v>
      </c>
      <c r="AK20" s="105"/>
      <c r="AL20" s="106">
        <f>AJ20/'سرمایه گذاری ها'!$O$17</f>
        <v>2.7234633011966065E-2</v>
      </c>
    </row>
    <row r="21" spans="1:81" ht="21.75" x14ac:dyDescent="0.6">
      <c r="B21" s="3" t="s">
        <v>230</v>
      </c>
      <c r="C21" s="12"/>
      <c r="D21" s="110" t="s">
        <v>77</v>
      </c>
      <c r="E21" s="110"/>
      <c r="F21" s="110" t="s">
        <v>77</v>
      </c>
      <c r="G21" s="110"/>
      <c r="H21" s="69" t="s">
        <v>231</v>
      </c>
      <c r="I21" s="69"/>
      <c r="J21" s="69" t="s">
        <v>232</v>
      </c>
      <c r="K21" s="69"/>
      <c r="L21" s="69">
        <v>0</v>
      </c>
      <c r="M21" s="69"/>
      <c r="N21" s="69">
        <v>0</v>
      </c>
      <c r="O21" s="69"/>
      <c r="P21" s="69">
        <v>0</v>
      </c>
      <c r="Q21" s="105"/>
      <c r="R21" s="69">
        <v>0</v>
      </c>
      <c r="S21" s="69"/>
      <c r="T21" s="69">
        <v>0</v>
      </c>
      <c r="U21" s="69"/>
      <c r="V21" s="69">
        <v>2446</v>
      </c>
      <c r="W21" s="69"/>
      <c r="X21" s="69">
        <v>2309442508</v>
      </c>
      <c r="Y21" s="69"/>
      <c r="Z21" s="69">
        <v>0</v>
      </c>
      <c r="AA21" s="69"/>
      <c r="AB21" s="69">
        <v>0</v>
      </c>
      <c r="AC21" s="105"/>
      <c r="AD21" s="69">
        <v>2446</v>
      </c>
      <c r="AE21" s="69"/>
      <c r="AF21" s="69">
        <v>939442</v>
      </c>
      <c r="AG21" s="69"/>
      <c r="AH21" s="69">
        <v>2309442508</v>
      </c>
      <c r="AI21" s="105"/>
      <c r="AJ21" s="69">
        <v>2297458642</v>
      </c>
      <c r="AK21" s="105"/>
      <c r="AL21" s="106">
        <f>AJ21/'سرمایه گذاری ها'!$O$17</f>
        <v>1.3647438635254439E-2</v>
      </c>
    </row>
    <row r="22" spans="1:81" ht="21.75" x14ac:dyDescent="0.6">
      <c r="B22" s="3" t="s">
        <v>200</v>
      </c>
      <c r="C22" s="12"/>
      <c r="D22" s="110" t="s">
        <v>77</v>
      </c>
      <c r="E22" s="110"/>
      <c r="F22" s="110" t="s">
        <v>77</v>
      </c>
      <c r="G22" s="110"/>
      <c r="H22" s="69" t="s">
        <v>182</v>
      </c>
      <c r="I22" s="69"/>
      <c r="J22" s="69" t="s">
        <v>201</v>
      </c>
      <c r="K22" s="69"/>
      <c r="L22" s="69">
        <v>0</v>
      </c>
      <c r="M22" s="69"/>
      <c r="N22" s="69">
        <v>0</v>
      </c>
      <c r="O22" s="69"/>
      <c r="P22" s="69">
        <v>2957</v>
      </c>
      <c r="Q22" s="105"/>
      <c r="R22" s="69">
        <v>2013156123</v>
      </c>
      <c r="S22" s="69"/>
      <c r="T22" s="69">
        <v>2065294130</v>
      </c>
      <c r="U22" s="69"/>
      <c r="V22" s="69">
        <v>0</v>
      </c>
      <c r="W22" s="69"/>
      <c r="X22" s="69">
        <v>0</v>
      </c>
      <c r="Y22" s="69"/>
      <c r="Z22" s="69">
        <v>0</v>
      </c>
      <c r="AA22" s="69"/>
      <c r="AB22" s="69">
        <v>0</v>
      </c>
      <c r="AC22" s="105"/>
      <c r="AD22" s="69">
        <v>2957</v>
      </c>
      <c r="AE22" s="69"/>
      <c r="AF22" s="69">
        <v>734194</v>
      </c>
      <c r="AG22" s="69"/>
      <c r="AH22" s="69">
        <v>2013156123</v>
      </c>
      <c r="AI22" s="105"/>
      <c r="AJ22" s="69">
        <v>2170618162</v>
      </c>
      <c r="AK22" s="105"/>
      <c r="AL22" s="106">
        <f>AJ22/'سرمایه گذاری ها'!$O$17</f>
        <v>1.2893976685767814E-2</v>
      </c>
    </row>
    <row r="23" spans="1:81" ht="21.75" x14ac:dyDescent="0.6">
      <c r="B23" s="3" t="s">
        <v>191</v>
      </c>
      <c r="C23" s="12"/>
      <c r="D23" s="110" t="s">
        <v>77</v>
      </c>
      <c r="E23" s="110"/>
      <c r="F23" s="110" t="s">
        <v>77</v>
      </c>
      <c r="G23" s="110"/>
      <c r="H23" s="69" t="s">
        <v>189</v>
      </c>
      <c r="I23" s="69"/>
      <c r="J23" s="69" t="s">
        <v>192</v>
      </c>
      <c r="K23" s="69"/>
      <c r="L23" s="69">
        <v>0</v>
      </c>
      <c r="M23" s="69"/>
      <c r="N23" s="69">
        <v>0</v>
      </c>
      <c r="O23" s="69"/>
      <c r="P23" s="69">
        <v>1300</v>
      </c>
      <c r="Q23" s="105"/>
      <c r="R23" s="69">
        <v>903551469</v>
      </c>
      <c r="S23" s="69"/>
      <c r="T23" s="69">
        <v>985808889</v>
      </c>
      <c r="U23" s="69"/>
      <c r="V23" s="69">
        <v>0</v>
      </c>
      <c r="W23" s="69"/>
      <c r="X23" s="69">
        <v>0</v>
      </c>
      <c r="Y23" s="69"/>
      <c r="Z23" s="69">
        <v>0</v>
      </c>
      <c r="AA23" s="69"/>
      <c r="AB23" s="69">
        <v>0</v>
      </c>
      <c r="AC23" s="105"/>
      <c r="AD23" s="69">
        <v>1300</v>
      </c>
      <c r="AE23" s="69"/>
      <c r="AF23" s="69">
        <v>806652</v>
      </c>
      <c r="AG23" s="69"/>
      <c r="AH23" s="69">
        <v>903551469</v>
      </c>
      <c r="AI23" s="105"/>
      <c r="AJ23" s="69">
        <v>1048457532</v>
      </c>
      <c r="AK23" s="105"/>
      <c r="AL23" s="106">
        <f>AJ23/'سرمایه گذاری ها'!$O$17</f>
        <v>6.2280815715507962E-3</v>
      </c>
    </row>
    <row r="24" spans="1:81" ht="27" thickBot="1" x14ac:dyDescent="0.65">
      <c r="B24" s="197" t="s">
        <v>67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2"/>
      <c r="P24" s="50">
        <f>SUM(P13:P23)</f>
        <v>135054</v>
      </c>
      <c r="Q24" s="20"/>
      <c r="R24" s="50">
        <f>SUM(R13:R23)</f>
        <v>77274717413</v>
      </c>
      <c r="S24" s="20"/>
      <c r="T24" s="50">
        <f>SUM(T13:T23)</f>
        <v>83591999704</v>
      </c>
      <c r="U24" s="20"/>
      <c r="V24" s="50">
        <f>SUM(V13:V23)</f>
        <v>22257</v>
      </c>
      <c r="W24" s="20"/>
      <c r="X24" s="50">
        <f>SUM(X13:X23)</f>
        <v>19593749236</v>
      </c>
      <c r="Y24" s="20"/>
      <c r="Z24" s="50">
        <f>SUM(Z13:Z23)</f>
        <v>0</v>
      </c>
      <c r="AA24" s="20"/>
      <c r="AB24" s="50">
        <f>SUM(AB13:AB23)</f>
        <v>0</v>
      </c>
      <c r="AC24" s="20"/>
      <c r="AD24" s="50">
        <f>SUM(AD13:AD23)</f>
        <v>157311</v>
      </c>
      <c r="AE24" s="51"/>
      <c r="AF24" s="50"/>
      <c r="AG24" s="20"/>
      <c r="AH24" s="50">
        <f>SUM(AH13:AH23)</f>
        <v>96868466649</v>
      </c>
      <c r="AI24" s="20"/>
      <c r="AJ24" s="50">
        <f>SUM(AJ13:AJ23)</f>
        <v>107166149196</v>
      </c>
      <c r="AK24" s="20"/>
      <c r="AL24" s="59">
        <f>SUM(AL13:AL23)</f>
        <v>0.6365918490074528</v>
      </c>
    </row>
    <row r="25" spans="1:81" ht="21" customHeight="1" thickTop="1" x14ac:dyDescent="0.6">
      <c r="V25"/>
      <c r="W25"/>
    </row>
    <row r="26" spans="1:81" x14ac:dyDescent="0.6">
      <c r="V26"/>
      <c r="W26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customHeight="1" x14ac:dyDescent="0.6">
      <c r="A31" s="200">
        <v>4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x14ac:dyDescent="0.6">
      <c r="V38"/>
      <c r="W38"/>
    </row>
  </sheetData>
  <sortState xmlns:xlrd2="http://schemas.microsoft.com/office/spreadsheetml/2017/richdata2" ref="B13:AJ23">
    <sortCondition descending="1" ref="AJ13:AJ23"/>
  </sortState>
  <mergeCells count="31">
    <mergeCell ref="A31:AN31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8" t="s">
        <v>79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2:32" ht="39" x14ac:dyDescent="0.6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</row>
    <row r="4" spans="2:32" ht="39" x14ac:dyDescent="0.6">
      <c r="B4" s="198" t="s">
        <v>225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168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3" t="s">
        <v>31</v>
      </c>
      <c r="C10" s="173" t="s">
        <v>31</v>
      </c>
      <c r="D10" s="173" t="s">
        <v>31</v>
      </c>
      <c r="E10" s="173" t="s">
        <v>31</v>
      </c>
      <c r="F10" s="173" t="s">
        <v>31</v>
      </c>
      <c r="G10" s="173" t="s">
        <v>31</v>
      </c>
      <c r="H10" s="173" t="s">
        <v>31</v>
      </c>
      <c r="I10" s="173" t="s">
        <v>31</v>
      </c>
      <c r="J10" s="173" t="s">
        <v>31</v>
      </c>
      <c r="L10" s="203"/>
      <c r="M10" s="173" t="s">
        <v>2</v>
      </c>
      <c r="N10" s="173" t="s">
        <v>2</v>
      </c>
      <c r="O10" s="173" t="s">
        <v>2</v>
      </c>
      <c r="P10" s="173" t="s">
        <v>2</v>
      </c>
      <c r="R10" s="173" t="s">
        <v>3</v>
      </c>
      <c r="S10" s="173" t="s">
        <v>3</v>
      </c>
      <c r="T10" s="173" t="s">
        <v>3</v>
      </c>
      <c r="U10" s="173" t="s">
        <v>3</v>
      </c>
      <c r="V10" s="173"/>
      <c r="W10" s="173" t="s">
        <v>3</v>
      </c>
      <c r="X10" s="173" t="s">
        <v>3</v>
      </c>
      <c r="Z10" s="173" t="s">
        <v>226</v>
      </c>
      <c r="AA10" s="173" t="s">
        <v>4</v>
      </c>
      <c r="AB10" s="173" t="s">
        <v>4</v>
      </c>
      <c r="AC10" s="173" t="s">
        <v>4</v>
      </c>
      <c r="AD10" s="173" t="s">
        <v>4</v>
      </c>
      <c r="AE10" s="173" t="s">
        <v>4</v>
      </c>
      <c r="AF10" s="173" t="s">
        <v>4</v>
      </c>
    </row>
    <row r="11" spans="2:32" s="13" customFormat="1" x14ac:dyDescent="0.6">
      <c r="B11" s="174" t="s">
        <v>32</v>
      </c>
      <c r="C11" s="15"/>
      <c r="D11" s="174" t="s">
        <v>72</v>
      </c>
      <c r="E11" s="15"/>
      <c r="F11" s="174" t="s">
        <v>24</v>
      </c>
      <c r="G11" s="15"/>
      <c r="H11" s="174" t="s">
        <v>33</v>
      </c>
      <c r="I11" s="15"/>
      <c r="J11" s="174" t="s">
        <v>21</v>
      </c>
      <c r="L11" s="202" t="s">
        <v>5</v>
      </c>
      <c r="M11" s="15"/>
      <c r="N11" s="174" t="s">
        <v>6</v>
      </c>
      <c r="O11" s="15"/>
      <c r="P11" s="174" t="s">
        <v>7</v>
      </c>
      <c r="R11" s="174" t="s">
        <v>8</v>
      </c>
      <c r="S11" s="174" t="s">
        <v>8</v>
      </c>
      <c r="T11" s="174" t="s">
        <v>8</v>
      </c>
      <c r="U11" s="15"/>
      <c r="V11" s="202" t="s">
        <v>9</v>
      </c>
      <c r="W11" s="174" t="s">
        <v>9</v>
      </c>
      <c r="X11" s="174" t="s">
        <v>9</v>
      </c>
      <c r="Z11" s="174" t="s">
        <v>5</v>
      </c>
      <c r="AA11" s="15"/>
      <c r="AB11" s="174" t="s">
        <v>6</v>
      </c>
      <c r="AC11" s="15"/>
      <c r="AD11" s="174" t="s">
        <v>7</v>
      </c>
      <c r="AE11" s="15"/>
      <c r="AF11" s="174" t="s">
        <v>34</v>
      </c>
    </row>
    <row r="12" spans="2:32" s="13" customFormat="1" ht="75.75" customHeight="1" x14ac:dyDescent="0.6">
      <c r="B12" s="175" t="s">
        <v>32</v>
      </c>
      <c r="C12" s="16"/>
      <c r="D12" s="175" t="s">
        <v>23</v>
      </c>
      <c r="E12" s="16"/>
      <c r="F12" s="175" t="s">
        <v>24</v>
      </c>
      <c r="G12" s="16"/>
      <c r="H12" s="175" t="s">
        <v>33</v>
      </c>
      <c r="I12" s="16"/>
      <c r="J12" s="175" t="s">
        <v>21</v>
      </c>
      <c r="L12" s="175"/>
      <c r="M12" s="16"/>
      <c r="N12" s="175" t="s">
        <v>6</v>
      </c>
      <c r="O12" s="16"/>
      <c r="P12" s="175" t="s">
        <v>7</v>
      </c>
      <c r="R12" s="175" t="s">
        <v>5</v>
      </c>
      <c r="S12" s="16"/>
      <c r="T12" s="175" t="s">
        <v>6</v>
      </c>
      <c r="U12" s="16"/>
      <c r="V12" s="201" t="s">
        <v>5</v>
      </c>
      <c r="W12" s="16"/>
      <c r="X12" s="175" t="s">
        <v>12</v>
      </c>
      <c r="Z12" s="175" t="s">
        <v>5</v>
      </c>
      <c r="AA12" s="16"/>
      <c r="AB12" s="175" t="s">
        <v>6</v>
      </c>
      <c r="AC12" s="16"/>
      <c r="AD12" s="175" t="s">
        <v>7</v>
      </c>
      <c r="AE12" s="16"/>
      <c r="AF12" s="175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4">
        <v>0</v>
      </c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3"/>
      <c r="AF13" s="100"/>
    </row>
    <row r="14" spans="2:32" ht="27" thickBot="1" x14ac:dyDescent="0.7">
      <c r="B14" s="204" t="s">
        <v>67</v>
      </c>
      <c r="C14" s="204"/>
      <c r="D14" s="204"/>
      <c r="E14" s="204"/>
      <c r="F14" s="204"/>
      <c r="G14" s="204"/>
      <c r="H14" s="204"/>
      <c r="I14" s="204"/>
      <c r="J14" s="204"/>
      <c r="K14" s="19"/>
      <c r="L14" s="101">
        <f>SUM(L13:L13)</f>
        <v>0</v>
      </c>
      <c r="M14" s="93"/>
      <c r="N14" s="101" t="s">
        <v>82</v>
      </c>
      <c r="O14" s="93"/>
      <c r="P14" s="101" t="s">
        <v>82</v>
      </c>
      <c r="Q14" s="93"/>
      <c r="R14" s="101" t="s">
        <v>82</v>
      </c>
      <c r="S14" s="93"/>
      <c r="T14" s="101" t="s">
        <v>82</v>
      </c>
      <c r="U14" s="93"/>
      <c r="V14" s="101" t="s">
        <v>82</v>
      </c>
      <c r="W14" s="93"/>
      <c r="X14" s="101" t="s">
        <v>82</v>
      </c>
      <c r="Y14" s="93"/>
      <c r="Z14" s="101" t="s">
        <v>82</v>
      </c>
      <c r="AA14" s="93"/>
      <c r="AB14" s="101" t="s">
        <v>82</v>
      </c>
      <c r="AC14" s="93"/>
      <c r="AD14" s="101" t="s">
        <v>82</v>
      </c>
      <c r="AE14" s="93"/>
      <c r="AF14" s="102">
        <f>SUM(AF13:AF13)</f>
        <v>0</v>
      </c>
    </row>
    <row r="15" spans="2:32" ht="21.75" thickTop="1" x14ac:dyDescent="0.6">
      <c r="L15" s="92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0">
        <v>5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31"/>
  <sheetViews>
    <sheetView rightToLeft="1" view="pageBreakPreview" topLeftCell="A2" zoomScaleNormal="100" zoomScaleSheetLayoutView="100" workbookViewId="0">
      <selection activeCell="L13" sqref="L13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1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20" ht="30" x14ac:dyDescent="0.55000000000000004"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20" ht="30" x14ac:dyDescent="0.55000000000000004">
      <c r="B4" s="171" t="s">
        <v>225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169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2" t="s">
        <v>35</v>
      </c>
      <c r="D8" s="173" t="s">
        <v>223</v>
      </c>
      <c r="F8" s="173" t="s">
        <v>3</v>
      </c>
      <c r="G8" s="173" t="s">
        <v>3</v>
      </c>
      <c r="H8" s="173" t="s">
        <v>3</v>
      </c>
      <c r="J8" s="173" t="s">
        <v>226</v>
      </c>
      <c r="K8" s="173" t="s">
        <v>4</v>
      </c>
      <c r="L8" s="173" t="s">
        <v>4</v>
      </c>
    </row>
    <row r="9" spans="2:20" s="4" customFormat="1" x14ac:dyDescent="0.55000000000000004">
      <c r="B9" s="208" t="s">
        <v>35</v>
      </c>
      <c r="D9" s="206" t="s">
        <v>36</v>
      </c>
      <c r="F9" s="206" t="s">
        <v>37</v>
      </c>
      <c r="G9" s="27"/>
      <c r="H9" s="206" t="s">
        <v>38</v>
      </c>
      <c r="J9" s="206" t="s">
        <v>36</v>
      </c>
      <c r="K9" s="27"/>
      <c r="L9" s="207" t="s">
        <v>34</v>
      </c>
    </row>
    <row r="10" spans="2:20" s="4" customFormat="1" x14ac:dyDescent="0.55000000000000004">
      <c r="B10" s="3" t="s">
        <v>207</v>
      </c>
      <c r="C10" s="97"/>
      <c r="D10" s="97">
        <v>18001450000</v>
      </c>
      <c r="E10" s="97"/>
      <c r="F10" s="97">
        <v>458636004</v>
      </c>
      <c r="G10" s="97"/>
      <c r="H10" s="97">
        <v>0</v>
      </c>
      <c r="I10" s="97"/>
      <c r="J10" s="97">
        <v>18460086004</v>
      </c>
      <c r="K10" s="5"/>
      <c r="L10" s="31">
        <f>J10/'سرمایه گذاری ها'!$O$17</f>
        <v>0.1096572039798701</v>
      </c>
      <c r="N10"/>
    </row>
    <row r="11" spans="2:20" s="4" customFormat="1" x14ac:dyDescent="0.55000000000000004">
      <c r="B11" s="3" t="s">
        <v>208</v>
      </c>
      <c r="C11" s="97"/>
      <c r="D11" s="97">
        <v>18001412774</v>
      </c>
      <c r="E11" s="97"/>
      <c r="F11" s="97">
        <v>36458636134</v>
      </c>
      <c r="G11" s="97"/>
      <c r="H11" s="97">
        <v>36458592909</v>
      </c>
      <c r="I11" s="97"/>
      <c r="J11" s="97">
        <v>18001455999</v>
      </c>
      <c r="K11" s="5"/>
      <c r="L11" s="31">
        <f>J11/'سرمایه گذاری ها'!$O$17</f>
        <v>0.10693283509021941</v>
      </c>
      <c r="N11"/>
    </row>
    <row r="12" spans="2:20" s="4" customFormat="1" x14ac:dyDescent="0.55000000000000004">
      <c r="B12" s="3" t="s">
        <v>209</v>
      </c>
      <c r="C12" s="97"/>
      <c r="D12" s="97">
        <v>18001414000</v>
      </c>
      <c r="E12" s="97"/>
      <c r="F12" s="97">
        <v>443346464</v>
      </c>
      <c r="G12" s="97"/>
      <c r="H12" s="97">
        <v>443310464</v>
      </c>
      <c r="I12" s="97"/>
      <c r="J12" s="97">
        <v>18001450000</v>
      </c>
      <c r="K12" s="5"/>
      <c r="L12" s="31">
        <f>J12/'سرمایه گذاری ها'!$O$17</f>
        <v>0.10693279945476426</v>
      </c>
      <c r="N12"/>
    </row>
    <row r="13" spans="2:20" s="4" customFormat="1" x14ac:dyDescent="0.55000000000000004">
      <c r="B13" s="3" t="s">
        <v>210</v>
      </c>
      <c r="C13" s="97"/>
      <c r="D13" s="97">
        <v>1824164437</v>
      </c>
      <c r="E13" s="97"/>
      <c r="F13" s="97">
        <v>14889481166</v>
      </c>
      <c r="G13" s="97"/>
      <c r="H13" s="97">
        <v>12384769230</v>
      </c>
      <c r="I13" s="97"/>
      <c r="J13" s="97">
        <v>4328876373</v>
      </c>
      <c r="K13" s="5"/>
      <c r="L13" s="31">
        <f>J13/'سرمایه گذاری ها'!$O$17</f>
        <v>2.5714532388139637E-2</v>
      </c>
      <c r="N13"/>
    </row>
    <row r="14" spans="2:20" s="4" customFormat="1" x14ac:dyDescent="0.55000000000000004">
      <c r="B14" s="3" t="s">
        <v>211</v>
      </c>
      <c r="C14" s="97"/>
      <c r="D14" s="97">
        <v>6826209</v>
      </c>
      <c r="E14" s="97"/>
      <c r="F14" s="97">
        <v>6130</v>
      </c>
      <c r="G14" s="97"/>
      <c r="H14" s="97">
        <v>0</v>
      </c>
      <c r="I14" s="97"/>
      <c r="J14" s="97">
        <v>6832339</v>
      </c>
      <c r="K14" s="5"/>
      <c r="L14" s="31">
        <f>J14/'سرمایه گذاری ها'!$O$17</f>
        <v>4.0585682603010566E-5</v>
      </c>
      <c r="N14"/>
    </row>
    <row r="15" spans="2:20" s="4" customFormat="1" x14ac:dyDescent="0.55000000000000004">
      <c r="B15" s="3" t="s">
        <v>206</v>
      </c>
      <c r="C15" s="97"/>
      <c r="D15" s="97">
        <v>2368095</v>
      </c>
      <c r="E15" s="97"/>
      <c r="F15" s="97">
        <v>31470</v>
      </c>
      <c r="G15" s="97"/>
      <c r="H15" s="97">
        <v>425</v>
      </c>
      <c r="I15" s="97"/>
      <c r="J15" s="97">
        <v>2399140</v>
      </c>
      <c r="K15" s="5"/>
      <c r="L15" s="31">
        <f>J15/'سرمایه گذاری ها'!$O$17</f>
        <v>1.4251449549003171E-5</v>
      </c>
      <c r="N15"/>
    </row>
    <row r="16" spans="2:20" s="4" customFormat="1" x14ac:dyDescent="0.55000000000000004">
      <c r="B16" s="3" t="s">
        <v>212</v>
      </c>
      <c r="C16" s="97"/>
      <c r="D16" s="97">
        <v>536640</v>
      </c>
      <c r="E16" s="97"/>
      <c r="F16" s="97">
        <v>2278</v>
      </c>
      <c r="G16" s="97"/>
      <c r="H16" s="97">
        <v>0</v>
      </c>
      <c r="I16" s="97"/>
      <c r="J16" s="97">
        <v>538918</v>
      </c>
      <c r="K16" s="5"/>
      <c r="L16" s="31">
        <f>J16/'سرمایه گذاری ها'!$O$17</f>
        <v>3.2012982518942998E-6</v>
      </c>
      <c r="N16"/>
    </row>
    <row r="17" spans="1:14" ht="27" thickBot="1" x14ac:dyDescent="0.6">
      <c r="B17" s="49" t="s">
        <v>67</v>
      </c>
      <c r="C17" s="50"/>
      <c r="D17" s="50">
        <f t="shared" ref="D17:J17" si="0">SUM(D10:D16)</f>
        <v>55838172155</v>
      </c>
      <c r="E17" s="50">
        <f t="shared" si="0"/>
        <v>0</v>
      </c>
      <c r="F17" s="50">
        <f t="shared" si="0"/>
        <v>52250139646</v>
      </c>
      <c r="G17" s="50">
        <f t="shared" si="0"/>
        <v>0</v>
      </c>
      <c r="H17" s="50">
        <f t="shared" si="0"/>
        <v>49286673028</v>
      </c>
      <c r="I17" s="50">
        <f t="shared" si="0"/>
        <v>0</v>
      </c>
      <c r="J17" s="50">
        <f t="shared" si="0"/>
        <v>58801638773</v>
      </c>
      <c r="K17" s="59"/>
      <c r="L17" s="59">
        <f>SUM(L10:L16)</f>
        <v>0.34929540934339731</v>
      </c>
      <c r="N17"/>
    </row>
    <row r="18" spans="1:14" ht="27" customHeight="1" thickTop="1" x14ac:dyDescent="0.55000000000000004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N18"/>
    </row>
    <row r="19" spans="1:14" x14ac:dyDescent="0.55000000000000004">
      <c r="D19" s="97"/>
      <c r="E19" s="97"/>
      <c r="F19" s="97"/>
      <c r="G19" s="97"/>
      <c r="H19" s="97"/>
      <c r="I19" s="97"/>
      <c r="J19" s="97"/>
      <c r="N19"/>
    </row>
    <row r="20" spans="1:14" x14ac:dyDescent="0.55000000000000004">
      <c r="D20"/>
      <c r="N20"/>
    </row>
    <row r="21" spans="1:14" x14ac:dyDescent="0.55000000000000004">
      <c r="A21" s="205">
        <v>6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9"/>
  <sheetViews>
    <sheetView rightToLeft="1" view="pageBreakPreview" zoomScale="80" zoomScaleNormal="100" zoomScaleSheetLayoutView="80" workbookViewId="0">
      <selection activeCell="Z14" sqref="Z14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78" t="s">
        <v>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ht="25.5" x14ac:dyDescent="0.25">
      <c r="A2" s="178" t="s">
        <v>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ht="25.5" x14ac:dyDescent="0.25">
      <c r="A3" s="178" t="s">
        <v>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6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24" x14ac:dyDescent="0.25">
      <c r="A5" s="138" t="s">
        <v>170</v>
      </c>
      <c r="B5" s="137" t="s">
        <v>95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spans="1:26" ht="21" x14ac:dyDescent="0.25">
      <c r="A6" s="118"/>
      <c r="B6" s="118"/>
      <c r="C6" s="118"/>
      <c r="D6" s="118"/>
      <c r="E6" s="180"/>
      <c r="F6" s="180"/>
      <c r="G6" s="180"/>
      <c r="H6" s="180"/>
      <c r="I6" s="118"/>
      <c r="J6" s="180" t="s">
        <v>3</v>
      </c>
      <c r="K6" s="180"/>
      <c r="L6" s="180"/>
      <c r="M6" s="180"/>
      <c r="N6" s="180"/>
      <c r="O6" s="180"/>
      <c r="P6" s="180"/>
      <c r="Q6" s="118"/>
      <c r="R6" s="180" t="s">
        <v>226</v>
      </c>
      <c r="S6" s="180"/>
      <c r="T6" s="180"/>
      <c r="U6" s="180"/>
      <c r="V6" s="180"/>
      <c r="W6" s="180"/>
      <c r="X6" s="180"/>
      <c r="Y6" s="180"/>
      <c r="Z6" s="180"/>
    </row>
    <row r="7" spans="1:26" ht="21" x14ac:dyDescent="0.25">
      <c r="A7" s="118"/>
      <c r="B7" s="118"/>
      <c r="C7" s="118"/>
      <c r="D7" s="118"/>
      <c r="E7" s="119"/>
      <c r="F7" s="119"/>
      <c r="G7" s="119"/>
      <c r="H7" s="119"/>
      <c r="I7" s="118"/>
      <c r="J7" s="184" t="s">
        <v>96</v>
      </c>
      <c r="K7" s="184"/>
      <c r="L7" s="184"/>
      <c r="M7" s="119"/>
      <c r="N7" s="184" t="s">
        <v>97</v>
      </c>
      <c r="O7" s="184"/>
      <c r="P7" s="184"/>
      <c r="Q7" s="118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21" x14ac:dyDescent="0.25">
      <c r="A8" s="180" t="s">
        <v>98</v>
      </c>
      <c r="B8" s="180"/>
      <c r="C8" s="118"/>
      <c r="D8" s="120" t="s">
        <v>99</v>
      </c>
      <c r="E8" s="118"/>
      <c r="F8" s="120" t="s">
        <v>6</v>
      </c>
      <c r="G8" s="118"/>
      <c r="H8" s="120" t="s">
        <v>7</v>
      </c>
      <c r="I8" s="118"/>
      <c r="J8" s="121" t="s">
        <v>5</v>
      </c>
      <c r="K8" s="119"/>
      <c r="L8" s="121" t="s">
        <v>6</v>
      </c>
      <c r="M8" s="118"/>
      <c r="N8" s="121" t="s">
        <v>5</v>
      </c>
      <c r="O8" s="119"/>
      <c r="P8" s="121" t="s">
        <v>12</v>
      </c>
      <c r="Q8" s="118"/>
      <c r="R8" s="120" t="s">
        <v>5</v>
      </c>
      <c r="S8" s="118"/>
      <c r="T8" s="120" t="s">
        <v>100</v>
      </c>
      <c r="U8" s="118"/>
      <c r="V8" s="146" t="s">
        <v>6</v>
      </c>
      <c r="W8" s="118"/>
      <c r="X8" s="145" t="s">
        <v>7</v>
      </c>
      <c r="Y8" s="118"/>
      <c r="Z8" s="120" t="s">
        <v>101</v>
      </c>
    </row>
    <row r="9" spans="1:26" ht="21" x14ac:dyDescent="0.55000000000000004">
      <c r="A9" s="145"/>
      <c r="B9" s="61" t="s">
        <v>204</v>
      </c>
      <c r="C9" s="61"/>
      <c r="D9" s="61">
        <v>158060</v>
      </c>
      <c r="E9" s="61"/>
      <c r="F9" s="61">
        <v>2038240264</v>
      </c>
      <c r="G9" s="61"/>
      <c r="H9" s="61">
        <v>2164429284.4124999</v>
      </c>
      <c r="I9" s="61"/>
      <c r="J9" s="61">
        <v>0</v>
      </c>
      <c r="K9" s="61"/>
      <c r="L9" s="61">
        <v>0</v>
      </c>
      <c r="M9" s="61"/>
      <c r="N9" s="61">
        <v>0</v>
      </c>
      <c r="O9" s="61"/>
      <c r="P9" s="61">
        <v>0</v>
      </c>
      <c r="Q9" s="61"/>
      <c r="R9" s="61">
        <v>158060</v>
      </c>
      <c r="S9" s="61"/>
      <c r="T9" s="61">
        <v>13180</v>
      </c>
      <c r="U9" s="61"/>
      <c r="V9" s="61">
        <v>2038240264</v>
      </c>
      <c r="W9" s="61"/>
      <c r="X9" s="61">
        <v>2080756963.425</v>
      </c>
      <c r="Y9" s="118"/>
      <c r="Z9" s="164">
        <f>X9/'سرمایه گذاری ها'!$O$17</f>
        <v>1.2360180267924516E-2</v>
      </c>
    </row>
    <row r="10" spans="1:26" ht="21" x14ac:dyDescent="0.55000000000000004">
      <c r="A10" s="145"/>
      <c r="B10" s="61" t="s">
        <v>203</v>
      </c>
      <c r="C10" s="61"/>
      <c r="D10" s="61">
        <v>307139</v>
      </c>
      <c r="E10" s="61"/>
      <c r="F10" s="61">
        <v>4274184405</v>
      </c>
      <c r="G10" s="61"/>
      <c r="H10" s="61">
        <v>5218230374.16187</v>
      </c>
      <c r="I10" s="61"/>
      <c r="J10" s="61">
        <v>0</v>
      </c>
      <c r="K10" s="61"/>
      <c r="L10" s="61">
        <v>0</v>
      </c>
      <c r="M10" s="61"/>
      <c r="N10" s="61">
        <v>-307139</v>
      </c>
      <c r="O10" s="61"/>
      <c r="P10" s="61">
        <v>4727391542</v>
      </c>
      <c r="Q10" s="61"/>
      <c r="R10" s="61">
        <v>0</v>
      </c>
      <c r="S10" s="61"/>
      <c r="T10" s="61">
        <v>0</v>
      </c>
      <c r="U10" s="61"/>
      <c r="V10" s="61">
        <v>0</v>
      </c>
      <c r="W10" s="61"/>
      <c r="X10" s="61">
        <v>0</v>
      </c>
      <c r="Y10" s="118"/>
      <c r="Z10" s="164">
        <f>X10/'سرمایه گذاری ها'!$O$17</f>
        <v>0</v>
      </c>
    </row>
    <row r="11" spans="1:26" ht="21" x14ac:dyDescent="0.55000000000000004">
      <c r="A11" s="145"/>
      <c r="B11" s="61" t="s">
        <v>202</v>
      </c>
      <c r="C11" s="61"/>
      <c r="D11" s="61">
        <v>387850</v>
      </c>
      <c r="E11" s="61"/>
      <c r="F11" s="61">
        <v>4941517057</v>
      </c>
      <c r="G11" s="61"/>
      <c r="H11" s="61">
        <v>5710120170.5625</v>
      </c>
      <c r="I11" s="61"/>
      <c r="J11" s="61">
        <v>0</v>
      </c>
      <c r="K11" s="61"/>
      <c r="L11" s="61">
        <v>0</v>
      </c>
      <c r="M11" s="61"/>
      <c r="N11" s="61">
        <v>-387850</v>
      </c>
      <c r="O11" s="61"/>
      <c r="P11" s="61">
        <v>4958584681</v>
      </c>
      <c r="Q11" s="61"/>
      <c r="R11" s="61">
        <v>0</v>
      </c>
      <c r="S11" s="61"/>
      <c r="T11" s="61">
        <v>0</v>
      </c>
      <c r="U11" s="61"/>
      <c r="V11" s="61">
        <v>0</v>
      </c>
      <c r="W11" s="61"/>
      <c r="X11" s="61">
        <v>0</v>
      </c>
      <c r="Y11" s="118"/>
      <c r="Z11" s="164">
        <f>X11/'سرمایه گذاری ها'!$O$17</f>
        <v>0</v>
      </c>
    </row>
    <row r="12" spans="1:26" ht="21" x14ac:dyDescent="0.55000000000000004">
      <c r="A12" s="145"/>
      <c r="B12" s="61" t="s">
        <v>227</v>
      </c>
      <c r="C12" s="61"/>
      <c r="D12" s="61">
        <v>0</v>
      </c>
      <c r="E12" s="61"/>
      <c r="F12" s="61">
        <v>0</v>
      </c>
      <c r="G12" s="61"/>
      <c r="H12" s="61">
        <v>0</v>
      </c>
      <c r="I12" s="61"/>
      <c r="J12" s="61">
        <v>36456</v>
      </c>
      <c r="K12" s="61"/>
      <c r="L12" s="61">
        <v>2999979785</v>
      </c>
      <c r="M12" s="61"/>
      <c r="N12" s="61">
        <v>-36456</v>
      </c>
      <c r="O12" s="61"/>
      <c r="P12" s="61">
        <v>3006728031</v>
      </c>
      <c r="Q12" s="61"/>
      <c r="R12" s="61">
        <v>0</v>
      </c>
      <c r="S12" s="61"/>
      <c r="T12" s="61">
        <v>0</v>
      </c>
      <c r="U12" s="61"/>
      <c r="V12" s="61">
        <v>0</v>
      </c>
      <c r="W12" s="61"/>
      <c r="X12" s="61">
        <v>0</v>
      </c>
      <c r="Y12" s="118"/>
      <c r="Z12" s="164">
        <f>X12/'سرمایه گذاری ها'!$O$17</f>
        <v>0</v>
      </c>
    </row>
    <row r="13" spans="1:26" ht="21.75" thickBot="1" x14ac:dyDescent="0.6">
      <c r="A13" s="210" t="s">
        <v>67</v>
      </c>
      <c r="B13" s="210"/>
      <c r="C13" s="140"/>
      <c r="D13" s="165">
        <f>SUM(D9:D12)</f>
        <v>853049</v>
      </c>
      <c r="E13" s="165"/>
      <c r="F13" s="165">
        <f>SUM(F9:F12)</f>
        <v>11253941726</v>
      </c>
      <c r="G13" s="165"/>
      <c r="H13" s="165">
        <f>SUM(H9:H12)</f>
        <v>13092779829.136869</v>
      </c>
      <c r="I13" s="165"/>
      <c r="J13" s="165">
        <f>SUM(J9:J12)</f>
        <v>36456</v>
      </c>
      <c r="K13" s="165"/>
      <c r="L13" s="165">
        <f>SUM(L9:L12)</f>
        <v>2999979785</v>
      </c>
      <c r="M13" s="165"/>
      <c r="N13" s="165">
        <f>SUM(N9:N12)</f>
        <v>-731445</v>
      </c>
      <c r="O13" s="165"/>
      <c r="P13" s="165">
        <f>SUM(P9:P12)</f>
        <v>12692704254</v>
      </c>
      <c r="Q13" s="165"/>
      <c r="R13" s="165">
        <f>SUM(R9:R12)</f>
        <v>158060</v>
      </c>
      <c r="S13" s="165"/>
      <c r="T13" s="165"/>
      <c r="U13" s="165"/>
      <c r="V13" s="165">
        <f>SUM(V9:V12)</f>
        <v>2038240264</v>
      </c>
      <c r="W13" s="165"/>
      <c r="X13" s="165">
        <f>SUM(X9:X12)</f>
        <v>2080756963.425</v>
      </c>
      <c r="Y13" s="140"/>
      <c r="Z13" s="148">
        <f>SUM(Z9:Z12)</f>
        <v>1.2360180267924516E-2</v>
      </c>
    </row>
    <row r="14" spans="1:26" ht="15.75" thickTop="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x14ac:dyDescent="0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ht="27" customHeight="1" x14ac:dyDescent="0.25">
      <c r="A19" s="209">
        <v>7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</sheetData>
  <sortState xmlns:xlrd2="http://schemas.microsoft.com/office/spreadsheetml/2017/richdata2" ref="B9:X12">
    <sortCondition descending="1" ref="X9:X12"/>
  </sortState>
  <mergeCells count="11">
    <mergeCell ref="A19:Z19"/>
    <mergeCell ref="A1:Z1"/>
    <mergeCell ref="A2:Z2"/>
    <mergeCell ref="A3:Z3"/>
    <mergeCell ref="E6:H6"/>
    <mergeCell ref="J6:P6"/>
    <mergeCell ref="R6:Z6"/>
    <mergeCell ref="A13:B13"/>
    <mergeCell ref="J7:L7"/>
    <mergeCell ref="N7:P7"/>
    <mergeCell ref="A8:B8"/>
  </mergeCells>
  <pageMargins left="0.7" right="0.7" top="0.75" bottom="0.75" header="0.3" footer="0.3"/>
  <pageSetup paperSize="9" scale="4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7"/>
  <sheetViews>
    <sheetView rightToLeft="1" view="pageBreakPreview" zoomScale="55" zoomScaleNormal="70" zoomScaleSheetLayoutView="55" workbookViewId="0">
      <selection activeCell="D22" sqref="D22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1" t="s">
        <v>79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2:28" ht="35.25" x14ac:dyDescent="0.6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2:28" ht="35.25" x14ac:dyDescent="0.6">
      <c r="B4" s="211" t="s">
        <v>225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3" t="s">
        <v>71</v>
      </c>
      <c r="D8" s="171" t="s">
        <v>226</v>
      </c>
      <c r="E8" s="171" t="s">
        <v>4</v>
      </c>
      <c r="F8" s="171" t="s">
        <v>4</v>
      </c>
      <c r="G8" s="171" t="s">
        <v>4</v>
      </c>
      <c r="H8" s="171" t="s">
        <v>4</v>
      </c>
      <c r="I8" s="171" t="s">
        <v>4</v>
      </c>
      <c r="J8" s="171" t="s">
        <v>4</v>
      </c>
      <c r="K8" s="171" t="s">
        <v>4</v>
      </c>
      <c r="L8" s="171" t="s">
        <v>4</v>
      </c>
      <c r="M8" s="171" t="s">
        <v>4</v>
      </c>
      <c r="N8" s="171" t="s">
        <v>4</v>
      </c>
    </row>
    <row r="9" spans="2:28" ht="30" x14ac:dyDescent="0.6">
      <c r="B9" s="213" t="s">
        <v>1</v>
      </c>
      <c r="D9" s="212" t="s">
        <v>5</v>
      </c>
      <c r="E9" s="17"/>
      <c r="F9" s="212" t="s">
        <v>26</v>
      </c>
      <c r="G9" s="17"/>
      <c r="H9" s="212" t="s">
        <v>27</v>
      </c>
      <c r="I9" s="17"/>
      <c r="J9" s="212" t="s">
        <v>28</v>
      </c>
      <c r="K9" s="17"/>
      <c r="L9" s="206" t="s">
        <v>29</v>
      </c>
      <c r="M9" s="17"/>
      <c r="N9" s="212" t="s">
        <v>30</v>
      </c>
    </row>
    <row r="10" spans="2:28" ht="30" x14ac:dyDescent="0.75">
      <c r="B10" s="115" t="s">
        <v>181</v>
      </c>
      <c r="D10" s="167">
        <v>27000</v>
      </c>
      <c r="E10" s="167"/>
      <c r="F10" s="167">
        <v>640640</v>
      </c>
      <c r="G10" s="167"/>
      <c r="H10" s="167">
        <v>632681</v>
      </c>
      <c r="I10" s="167"/>
      <c r="J10" s="167" t="s">
        <v>236</v>
      </c>
      <c r="K10" s="166"/>
      <c r="L10" s="167">
        <v>17079290817</v>
      </c>
      <c r="N10" s="10" t="s">
        <v>127</v>
      </c>
    </row>
    <row r="11" spans="2:28" ht="30" x14ac:dyDescent="0.75">
      <c r="B11" s="115" t="s">
        <v>178</v>
      </c>
      <c r="D11" s="167">
        <v>25001</v>
      </c>
      <c r="E11" s="167"/>
      <c r="F11" s="167">
        <v>673770</v>
      </c>
      <c r="G11" s="167"/>
      <c r="H11" s="167">
        <v>665399</v>
      </c>
      <c r="I11" s="167"/>
      <c r="J11" s="167" t="s">
        <v>236</v>
      </c>
      <c r="K11" s="166"/>
      <c r="L11" s="167">
        <v>16632625189</v>
      </c>
      <c r="N11" s="10" t="s">
        <v>127</v>
      </c>
    </row>
    <row r="12" spans="2:28" ht="30" x14ac:dyDescent="0.75">
      <c r="B12" s="115" t="s">
        <v>198</v>
      </c>
      <c r="D12" s="167">
        <v>24294</v>
      </c>
      <c r="E12" s="167"/>
      <c r="F12" s="167">
        <v>644760</v>
      </c>
      <c r="G12" s="167"/>
      <c r="H12" s="167">
        <v>636749</v>
      </c>
      <c r="I12" s="167"/>
      <c r="J12" s="167" t="s">
        <v>236</v>
      </c>
      <c r="K12" s="166"/>
      <c r="L12" s="167">
        <v>15466376417</v>
      </c>
      <c r="N12" s="10" t="s">
        <v>127</v>
      </c>
    </row>
    <row r="13" spans="2:28" ht="30" x14ac:dyDescent="0.75">
      <c r="B13" s="115" t="s">
        <v>175</v>
      </c>
      <c r="D13" s="167">
        <v>24675</v>
      </c>
      <c r="E13" s="167"/>
      <c r="F13" s="167">
        <v>610440</v>
      </c>
      <c r="G13" s="167"/>
      <c r="H13" s="167">
        <v>602856</v>
      </c>
      <c r="I13" s="167"/>
      <c r="J13" s="167" t="s">
        <v>236</v>
      </c>
      <c r="K13" s="166"/>
      <c r="L13" s="167">
        <v>14872775620</v>
      </c>
      <c r="N13" s="10" t="s">
        <v>127</v>
      </c>
    </row>
    <row r="14" spans="2:28" ht="30" x14ac:dyDescent="0.75">
      <c r="B14" s="115" t="s">
        <v>187</v>
      </c>
      <c r="D14" s="167">
        <v>20637</v>
      </c>
      <c r="E14" s="167"/>
      <c r="F14" s="167">
        <v>624990</v>
      </c>
      <c r="G14" s="167"/>
      <c r="H14" s="167">
        <v>617225</v>
      </c>
      <c r="I14" s="167"/>
      <c r="J14" s="167" t="s">
        <v>236</v>
      </c>
      <c r="K14" s="166"/>
      <c r="L14" s="167">
        <v>12735363621</v>
      </c>
      <c r="N14" s="10" t="s">
        <v>127</v>
      </c>
    </row>
    <row r="15" spans="2:28" ht="30" x14ac:dyDescent="0.75">
      <c r="B15" s="115" t="s">
        <v>228</v>
      </c>
      <c r="D15" s="167">
        <v>14705</v>
      </c>
      <c r="E15" s="167"/>
      <c r="F15" s="167">
        <v>865490</v>
      </c>
      <c r="G15" s="167"/>
      <c r="H15" s="167">
        <v>854737</v>
      </c>
      <c r="I15" s="167"/>
      <c r="J15" s="167" t="s">
        <v>236</v>
      </c>
      <c r="K15" s="166"/>
      <c r="L15" s="167">
        <v>12566629470</v>
      </c>
      <c r="N15" s="10" t="s">
        <v>127</v>
      </c>
    </row>
    <row r="16" spans="2:28" ht="30" x14ac:dyDescent="0.75">
      <c r="B16" s="115" t="s">
        <v>184</v>
      </c>
      <c r="D16" s="167">
        <v>9190</v>
      </c>
      <c r="E16" s="167"/>
      <c r="F16" s="167">
        <v>849860</v>
      </c>
      <c r="G16" s="167"/>
      <c r="H16" s="167">
        <v>839301</v>
      </c>
      <c r="I16" s="167"/>
      <c r="J16" s="167" t="s">
        <v>236</v>
      </c>
      <c r="K16" s="166"/>
      <c r="L16" s="167">
        <v>7711778176</v>
      </c>
      <c r="N16" s="10" t="s">
        <v>127</v>
      </c>
    </row>
    <row r="17" spans="2:14" ht="30" x14ac:dyDescent="0.75">
      <c r="B17" s="115" t="s">
        <v>233</v>
      </c>
      <c r="D17" s="167">
        <v>5106</v>
      </c>
      <c r="E17" s="167"/>
      <c r="F17" s="167">
        <v>909380</v>
      </c>
      <c r="G17" s="167"/>
      <c r="H17" s="167">
        <v>898082</v>
      </c>
      <c r="I17" s="167"/>
      <c r="J17" s="167" t="s">
        <v>236</v>
      </c>
      <c r="K17" s="166"/>
      <c r="L17" s="167">
        <v>4584775550</v>
      </c>
      <c r="N17" s="10" t="s">
        <v>127</v>
      </c>
    </row>
    <row r="18" spans="2:14" ht="30" x14ac:dyDescent="0.75">
      <c r="B18" s="115" t="s">
        <v>230</v>
      </c>
      <c r="D18" s="167">
        <v>2446</v>
      </c>
      <c r="E18" s="167"/>
      <c r="F18" s="167">
        <v>951260</v>
      </c>
      <c r="G18" s="167"/>
      <c r="H18" s="167">
        <v>939442</v>
      </c>
      <c r="I18" s="167"/>
      <c r="J18" s="167" t="s">
        <v>236</v>
      </c>
      <c r="K18" s="166"/>
      <c r="L18" s="167">
        <v>2297458642</v>
      </c>
      <c r="N18" s="10" t="s">
        <v>127</v>
      </c>
    </row>
    <row r="19" spans="2:14" ht="30" x14ac:dyDescent="0.75">
      <c r="B19" s="115" t="s">
        <v>200</v>
      </c>
      <c r="D19" s="167">
        <v>2957</v>
      </c>
      <c r="E19" s="167"/>
      <c r="F19" s="167">
        <v>743430</v>
      </c>
      <c r="G19" s="167"/>
      <c r="H19" s="167">
        <v>734194</v>
      </c>
      <c r="I19" s="167"/>
      <c r="J19" s="167" t="s">
        <v>236</v>
      </c>
      <c r="K19" s="166"/>
      <c r="L19" s="167">
        <v>2170618162</v>
      </c>
      <c r="N19" s="10" t="s">
        <v>127</v>
      </c>
    </row>
    <row r="20" spans="2:14" ht="30" x14ac:dyDescent="0.75">
      <c r="B20" s="115" t="s">
        <v>191</v>
      </c>
      <c r="D20" s="167">
        <v>1300</v>
      </c>
      <c r="E20" s="167"/>
      <c r="F20" s="167">
        <v>816800</v>
      </c>
      <c r="G20" s="167"/>
      <c r="H20" s="167">
        <v>806652</v>
      </c>
      <c r="I20" s="167"/>
      <c r="J20" s="167" t="s">
        <v>236</v>
      </c>
      <c r="K20" s="166"/>
      <c r="L20" s="167">
        <v>1048457532</v>
      </c>
      <c r="N20" s="10" t="s">
        <v>127</v>
      </c>
    </row>
    <row r="21" spans="2:14" ht="30" x14ac:dyDescent="0.6">
      <c r="B21" s="84"/>
      <c r="D21" s="82"/>
      <c r="E21" s="83"/>
      <c r="F21" s="82"/>
      <c r="G21" s="83"/>
      <c r="H21" s="82"/>
      <c r="J21" s="70"/>
      <c r="L21" s="81"/>
      <c r="N21" s="10"/>
    </row>
    <row r="22" spans="2:14" ht="32.25" thickBot="1" x14ac:dyDescent="0.9">
      <c r="B22" s="60" t="s">
        <v>67</v>
      </c>
      <c r="D22" s="168">
        <f>SUM(D10:D21)</f>
        <v>157311</v>
      </c>
      <c r="E22" s="72"/>
      <c r="F22" s="71"/>
      <c r="G22" s="72"/>
      <c r="H22" s="71"/>
      <c r="I22" s="73"/>
      <c r="J22" s="98"/>
      <c r="K22" s="73"/>
      <c r="L22" s="168">
        <f>SUM(L10:L21)</f>
        <v>107166149196</v>
      </c>
      <c r="M22" s="73"/>
      <c r="N22" s="74"/>
    </row>
    <row r="23" spans="2:14" ht="21.75" thickTop="1" x14ac:dyDescent="0.6">
      <c r="H23"/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B28" s="170">
        <v>8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</sheetData>
  <sortState xmlns:xlrd2="http://schemas.microsoft.com/office/spreadsheetml/2017/richdata2" ref="B10:N20">
    <sortCondition descending="1" ref="L10:L20"/>
  </sortState>
  <mergeCells count="12">
    <mergeCell ref="B28:N28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صفحه اول </vt:lpstr>
      <vt:lpstr>سرمایه گذاری ها</vt:lpstr>
      <vt:lpstr>اوراق مشتقه</vt:lpstr>
      <vt:lpstr>سهام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2025-05-25T12:45:28Z</cp:lastPrinted>
  <dcterms:created xsi:type="dcterms:W3CDTF">2021-12-28T12:49:50Z</dcterms:created>
  <dcterms:modified xsi:type="dcterms:W3CDTF">2025-06-22T11:23:23Z</dcterms:modified>
</cp:coreProperties>
</file>