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تیر\پایدار\"/>
    </mc:Choice>
  </mc:AlternateContent>
  <xr:revisionPtr revIDLastSave="0" documentId="13_ncr:1_{F2DD3833-8371-45F8-9607-C108267A02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سهام!$C$11:$AA$25</definedName>
    <definedName name="_xlnm.Print_Area" localSheetId="4">'اوراق مشارکت'!$A$1:$AN$31</definedName>
    <definedName name="_xlnm.Print_Area" localSheetId="9">'جمع درآمدها'!$A$1:$L$22</definedName>
    <definedName name="_xlnm.Print_Area" localSheetId="13">'درآمد سپرده بانکی'!$A$1:$L$37</definedName>
    <definedName name="_xlnm.Print_Area" localSheetId="16">'درآمد سود سهام'!$A$1:$U$37</definedName>
    <definedName name="_xlnm.Print_Area" localSheetId="19">'درآمد ناشی از تغییر قیمت اوراق'!$A$1:$S$29</definedName>
    <definedName name="_xlnm.Print_Area" localSheetId="20">'درآمد ناشی از فروش'!$A$1:$U$43</definedName>
    <definedName name="_xlnm.Print_Area" localSheetId="14">'سایر درآمدها'!$A$1:$F$22</definedName>
    <definedName name="_xlnm.Print_Area" localSheetId="1">'سرمایه گذاری ها'!$A$1:$S$22</definedName>
    <definedName name="_xlnm.Print_Area" localSheetId="12">'سرمایه‌گذاری در اوراق بهادار'!$A$1:$U$34</definedName>
    <definedName name="_xlnm.Print_Area" localSheetId="18">'سود سپرده بانکی'!$A$1:$O$36</definedName>
    <definedName name="_xlnm.Print_Area" localSheetId="2">سهام!$A$1:$AA$29</definedName>
    <definedName name="_xlnm.Print_Area" localSheetId="0">'صفحه اول '!$A$1:$M$53</definedName>
    <definedName name="_xlnm.Print_Area" localSheetId="5">'گواهی سپرده'!$A$1:$AF$27</definedName>
  </definedNames>
  <calcPr calcId="191029"/>
</workbook>
</file>

<file path=xl/calcChain.xml><?xml version="1.0" encoding="utf-8"?>
<calcChain xmlns="http://schemas.openxmlformats.org/spreadsheetml/2006/main">
  <c r="F10" i="15" l="1"/>
  <c r="F11" i="15"/>
  <c r="F15" i="15" s="1"/>
  <c r="J9" i="23"/>
  <c r="N9" i="23"/>
  <c r="P9" i="23"/>
  <c r="T9" i="23"/>
  <c r="T20" i="8"/>
  <c r="D34" i="13"/>
  <c r="F9" i="15" s="1"/>
  <c r="H34" i="13"/>
  <c r="L28" i="12"/>
  <c r="N28" i="12"/>
  <c r="P28" i="12"/>
  <c r="R28" i="12"/>
  <c r="V11" i="20"/>
  <c r="T11" i="20"/>
  <c r="R11" i="20"/>
  <c r="K11" i="20"/>
  <c r="T32" i="11"/>
  <c r="F20" i="4"/>
  <c r="H20" i="4"/>
  <c r="L20" i="4"/>
  <c r="K10" i="19"/>
  <c r="M10" i="19"/>
  <c r="I15" i="16" s="1"/>
  <c r="Q10" i="19"/>
  <c r="K15" i="16" s="1"/>
  <c r="O9" i="19"/>
  <c r="O10" i="19" s="1"/>
  <c r="E27" i="1"/>
  <c r="G27" i="1"/>
  <c r="I27" i="1"/>
  <c r="K27" i="1"/>
  <c r="M27" i="1"/>
  <c r="I14" i="16" s="1"/>
  <c r="O27" i="1"/>
  <c r="Q27" i="1"/>
  <c r="S27" i="1"/>
  <c r="W27" i="1"/>
  <c r="Y27" i="1"/>
  <c r="O15" i="16"/>
  <c r="M15" i="16"/>
  <c r="G15" i="16"/>
  <c r="E15" i="16"/>
  <c r="D41" i="10"/>
  <c r="F41" i="10"/>
  <c r="H41" i="10"/>
  <c r="J41" i="10"/>
  <c r="L41" i="10"/>
  <c r="N41" i="10"/>
  <c r="P41" i="10"/>
  <c r="R41" i="10"/>
  <c r="D33" i="7"/>
  <c r="L33" i="7"/>
  <c r="N33" i="7"/>
  <c r="F20" i="8"/>
  <c r="H20" i="8"/>
  <c r="J20" i="8"/>
  <c r="L20" i="8"/>
  <c r="N20" i="8"/>
  <c r="P20" i="8"/>
  <c r="R20" i="8"/>
  <c r="F13" i="14"/>
  <c r="D28" i="12"/>
  <c r="F28" i="12"/>
  <c r="H28" i="12"/>
  <c r="J28" i="12"/>
  <c r="F12" i="15" s="1"/>
  <c r="D32" i="11"/>
  <c r="F32" i="11"/>
  <c r="H32" i="11"/>
  <c r="J32" i="11"/>
  <c r="F13" i="15" s="1"/>
  <c r="N32" i="11"/>
  <c r="P32" i="11"/>
  <c r="R32" i="11"/>
  <c r="L32" i="11"/>
  <c r="V32" i="11"/>
  <c r="D32" i="6"/>
  <c r="E32" i="6"/>
  <c r="F32" i="6"/>
  <c r="G32" i="6"/>
  <c r="H32" i="6"/>
  <c r="I32" i="6"/>
  <c r="P24" i="3"/>
  <c r="R24" i="3"/>
  <c r="T24" i="3"/>
  <c r="V24" i="3"/>
  <c r="X24" i="3"/>
  <c r="Z24" i="3"/>
  <c r="AB24" i="3"/>
  <c r="AD24" i="3"/>
  <c r="AH24" i="3"/>
  <c r="AJ24" i="3"/>
  <c r="D13" i="14"/>
  <c r="D27" i="9"/>
  <c r="F27" i="9"/>
  <c r="H27" i="9"/>
  <c r="J27" i="9"/>
  <c r="L27" i="9"/>
  <c r="N27" i="9"/>
  <c r="P27" i="9"/>
  <c r="R27" i="9"/>
  <c r="F33" i="7"/>
  <c r="H33" i="7"/>
  <c r="J33" i="7"/>
  <c r="J32" i="6"/>
  <c r="H10" i="15" l="1"/>
  <c r="H11" i="15" l="1"/>
  <c r="H9" i="15"/>
  <c r="H13" i="15"/>
  <c r="H12" i="15"/>
  <c r="L14" i="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G14" i="16"/>
  <c r="E17" i="16" l="1"/>
  <c r="G17" i="16"/>
  <c r="M17" i="16"/>
  <c r="O17" i="16"/>
  <c r="K14" i="16"/>
  <c r="K17" i="16" s="1"/>
  <c r="AL14" i="3" l="1"/>
  <c r="AL18" i="3"/>
  <c r="AL22" i="3"/>
  <c r="AL15" i="3"/>
  <c r="AL19" i="3"/>
  <c r="AL17" i="3"/>
  <c r="AL16" i="3"/>
  <c r="AL20" i="3"/>
  <c r="AL21" i="3"/>
  <c r="Q15" i="16"/>
  <c r="AA15" i="1"/>
  <c r="AA19" i="1"/>
  <c r="AA23" i="1"/>
  <c r="AA22" i="1"/>
  <c r="AA12" i="1"/>
  <c r="AA16" i="1"/>
  <c r="AA20" i="1"/>
  <c r="AA24" i="1"/>
  <c r="AA18" i="1"/>
  <c r="AA13" i="1"/>
  <c r="AA17" i="1"/>
  <c r="AA21" i="1"/>
  <c r="AA25" i="1"/>
  <c r="AA14" i="1"/>
  <c r="J12" i="15"/>
  <c r="L13" i="6"/>
  <c r="L17" i="6"/>
  <c r="L21" i="6"/>
  <c r="L25" i="6"/>
  <c r="L29" i="6"/>
  <c r="L12" i="6"/>
  <c r="L24" i="6"/>
  <c r="J13" i="15"/>
  <c r="L14" i="6"/>
  <c r="L18" i="6"/>
  <c r="L22" i="6"/>
  <c r="L26" i="6"/>
  <c r="L30" i="6"/>
  <c r="L16" i="6"/>
  <c r="L28" i="6"/>
  <c r="J10" i="15"/>
  <c r="L11" i="6"/>
  <c r="L15" i="6"/>
  <c r="L19" i="6"/>
  <c r="L23" i="6"/>
  <c r="L27" i="6"/>
  <c r="J11" i="15"/>
  <c r="L20" i="6"/>
  <c r="AA11" i="1"/>
  <c r="Q13" i="16"/>
  <c r="AL13" i="3"/>
  <c r="Q17" i="16"/>
  <c r="Q12" i="16"/>
  <c r="Q14" i="16"/>
  <c r="J9" i="15"/>
  <c r="AF14" i="5"/>
  <c r="L10" i="6"/>
  <c r="J15" i="15" l="1"/>
  <c r="L32" i="6"/>
  <c r="AL24" i="3"/>
  <c r="AA27" i="1"/>
  <c r="E28" i="12"/>
  <c r="G28" i="12"/>
  <c r="I28" i="12"/>
  <c r="K28" i="12"/>
  <c r="M28" i="12"/>
  <c r="O28" i="12"/>
  <c r="Q28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<sst xmlns="http://schemas.openxmlformats.org/spreadsheetml/2006/main" count="947" uniqueCount="283">
  <si>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</si>
  <si>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</si>
  <si>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</si>
  <si>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</si>
  <si>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</si>
  <si>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</si>
  <si>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</si>
  <si>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</si>
  <si>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</si>
  <si>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</si>
  <si>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</si>
  <si>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</si>
  <si>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</si>
  <si>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</si>
  <si>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</si>
  <si>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</si>
  <si>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</si>
  <si>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</si>
  <si>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</si>
  <si>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</si>
  <si>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</si>
  <si>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</si>
  <si>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</si>
  <si>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</si>
  <si>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</si>
  <si>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</si>
  <si>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</si>
  <si>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</si>
  <si>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</si>
  <si>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</si>
  <si>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</si>
  <si>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</si>
  <si>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</si>
  <si>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</si>
  <si>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</si>
  <si>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</si>
  <si>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</si>
  <si>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</si>
  <si>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</si>
  <si>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</si>
  <si>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</si>
  <si>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</si>
  <si>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</si>
  <si>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</si>
  <si>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</si>
  <si>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</si>
  <si>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</si>
  <si>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</si>
  <si>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</si>
  <si>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</si>
  <si>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</si>
  <si>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</si>
  <si>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</si>
  <si>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</si>
  <si>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</si>
  <si>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</si>
  <si>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</si>
  <si>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</si>
  <si>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</si>
  <si>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</si>
  <si>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</si>
  <si>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</si>
  <si>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</si>
  <si>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</si>
  <si>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</si>
  <si>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</si>
  <si>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</si>
  <si>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</si>
  <si>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</si>
  <si>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</si>
  <si>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</si>
  <si>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</si>
  <si>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</si>
  <si>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</si>
  <si>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</si>
  <si>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</si>
  <si>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</si>
  <si>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</si>
  <si>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</si>
  <si>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</si>
  <si>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</si>
  <si>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1403/04/18</t>
  </si>
  <si>
    <t>اسنادخزانه-م6بودجه00-030723</t>
  </si>
  <si>
    <t>1403/07/23</t>
  </si>
  <si>
    <t>اسنادخزانه-م7بودجه00-030912</t>
  </si>
  <si>
    <t>3. درآمد حاصل از سرمایه گذاری ها</t>
  </si>
  <si>
    <t>صندوق سرمایه‌گذاری مشترک گنجینه الماس پایدار</t>
  </si>
  <si>
    <t>تنزیل سود بانک</t>
  </si>
  <si>
    <t>سپرده های بانکی</t>
  </si>
  <si>
    <t>اسناد خزانه-م10بودجه00-031115</t>
  </si>
  <si>
    <t>نفت ایرانول</t>
  </si>
  <si>
    <t>مرابحه عام دولت105-ش.خ030503</t>
  </si>
  <si>
    <t>1401/03/03</t>
  </si>
  <si>
    <t>1403/05/03</t>
  </si>
  <si>
    <t>پالایش نفت بندرعباس</t>
  </si>
  <si>
    <t>کنترل نوسانات</t>
  </si>
  <si>
    <t>اسناد خزانه-م1بودجه01-040326</t>
  </si>
  <si>
    <t>1400/06/07</t>
  </si>
  <si>
    <t>1403/11/15</t>
  </si>
  <si>
    <t>سیمان‌مازندران‌</t>
  </si>
  <si>
    <t>سیمان‌هرمزگان‌</t>
  </si>
  <si>
    <t>شیر پگاه آذربایجان شرقی</t>
  </si>
  <si>
    <t>داروسازی‌ فارابی‌</t>
  </si>
  <si>
    <t>اسنادخزانه-م2بودجه00-031024</t>
  </si>
  <si>
    <t>-</t>
  </si>
  <si>
    <t>بانک ملت</t>
  </si>
  <si>
    <t>اسنادخزانه-م6بودجه01-030814</t>
  </si>
  <si>
    <t>1401/12/10</t>
  </si>
  <si>
    <t>1403/08/14</t>
  </si>
  <si>
    <t>اسنادخزانه-م4بودجه00-030522</t>
  </si>
  <si>
    <t>ایران خودرو دیزل</t>
  </si>
  <si>
    <t>پویا زرکان آق دره</t>
  </si>
  <si>
    <t>کشتیرانی دریای خزر</t>
  </si>
  <si>
    <t>اسنادخزانه-م8بودجه01-040728</t>
  </si>
  <si>
    <t>اسنادخزانه-م5بودجه00-030626</t>
  </si>
  <si>
    <t>1403/06/26</t>
  </si>
  <si>
    <t>سیمان‌ارومیه‌</t>
  </si>
  <si>
    <t>اسنادخزانه-م7بودجه01-040714</t>
  </si>
  <si>
    <t>فولاد امیرکبیرکاشان</t>
  </si>
  <si>
    <t>اسنادخزانه-م4بودجه01-040917</t>
  </si>
  <si>
    <t>صندوق واسطه گری مالی یکم-سهام</t>
  </si>
  <si>
    <t>آهن و فولاد غدیر ایرانیان</t>
  </si>
  <si>
    <t>سرمایه گذاری خوارزمی</t>
  </si>
  <si>
    <t>1403/02/12</t>
  </si>
  <si>
    <t>1403/02/01</t>
  </si>
  <si>
    <t>تعدیل کارمزد کارگزار</t>
  </si>
  <si>
    <t>1403/03/31</t>
  </si>
  <si>
    <t>سیمان فارس و خوزستان</t>
  </si>
  <si>
    <t>گروه‌بهمن‌</t>
  </si>
  <si>
    <t>گروه مالی صبا تامین</t>
  </si>
  <si>
    <t>بانک‌اقتصادنوین‌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</si>
  <si>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</si>
  <si>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</si>
  <si>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</si>
  <si>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</si>
  <si>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</si>
  <si>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</si>
  <si>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</si>
  <si>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</si>
  <si>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</si>
  <si>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</si>
  <si>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</si>
  <si>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</si>
  <si>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</si>
  <si>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</si>
  <si>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</si>
  <si>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</si>
  <si>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</si>
  <si>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سپرده بلند مدت موسسه اعتباری ملل نارمک 026660345000000705 نرخ سود 23 درصد</t>
  </si>
  <si>
    <t>سپرده بلند مدت بانک تجارت مرکزی 0479602809353 نرخ سود 23 درصد</t>
  </si>
  <si>
    <t>سپرده بلند مدت بانک گردشگری اقدسیه 141.333.1452722.1 نرخ سود 23 درصد</t>
  </si>
  <si>
    <t>سپرده کوتاه مدت بانک خاورمیانه نیایش  1013-10-810-707074698 نرخ سود 0 درصد</t>
  </si>
  <si>
    <t>سپرده کوتاه مدت بانک تجارت مرکزی 0279001525988 نرخ سود 0 درصد</t>
  </si>
  <si>
    <t>حساب جاری بانک پارسیان ملاصدرا 20100036908606 نرخ سود 0 درصد</t>
  </si>
  <si>
    <t>سپرده کوتاه مدت بانک دی ناصرخسرو 0205494378008 نرخ سود 0 درصد</t>
  </si>
  <si>
    <t>سپرده کوتاه مدت بانک توسعه تعاون ساوه  3501-311-4782812-1 نرخ سود 0 درصد</t>
  </si>
  <si>
    <t>سپرده بلند مدت بانک آینده بهشتی- کاوسی فر 0801132999004 نرخ سود 0 درصد</t>
  </si>
  <si>
    <t>سپرده کوتاه مدت بانک گردشگری اقدسیه 141.9967.1452722.1 نرخ سود 0 درصد</t>
  </si>
  <si>
    <t>سپرده کوتاه مدت بانک پاسارگاد ملاصدرا 211-8100-16429728-1 نرخ سود 0 درصد</t>
  </si>
  <si>
    <t>سپرده کوتاه مدت بانک آینده شهید بهشتی 0203287125000 نرخ سود 0 درصد</t>
  </si>
  <si>
    <t>سپرده کوتاه مدت موسسه اعتباری ملل نارمک  026610277000000402 نرخ سود 0 درصد</t>
  </si>
  <si>
    <t>سپرده کوتاه مدت بانک پارسیان ملاصدرا 47000682641602 نرخ سود 0 درصد</t>
  </si>
  <si>
    <t>سپرده کوتاه مدت بانک سامان ملاصدرا 829.810.3953256.1 نرخ سود 0 درصد</t>
  </si>
  <si>
    <t>سپرده کوتاه مدت بانک پارسیان ملاصدرا 47000235398602 نرخ سود 0 درصد</t>
  </si>
  <si>
    <t>حساب جاری بانک آینده شهید بهشتی 0100306754006 نرخ سود 0 درصد</t>
  </si>
  <si>
    <t>حساب جاری بانک ایران زمین انقلاب 114-13-1396320-1 نرخ سود 0 درصد</t>
  </si>
  <si>
    <t>سپرده کوتاه مدت بانک ایران زمین انقلاب 114-840-1396320-1 نرخ سود 0 درصد</t>
  </si>
  <si>
    <t>سپرده کوتاه مدت بانک آینده سمنان 0203367028007 نرخ سود 0 درصد</t>
  </si>
  <si>
    <t>سپرده کوتاه مدت بانک آینده بخارست 0301966828009 نرخ سود 0 درصد</t>
  </si>
  <si>
    <t>سپرده بلند مدت بانک پاسارگاد ملاصدرا 211-307-16429728-1 نرخ سود 22 درصد</t>
  </si>
  <si>
    <t>سپرده بلند مدت بانک پاسارگاد ملاصدرا 211.307.16429728.2 نرخ سود 22 درصد</t>
  </si>
  <si>
    <t>سپرده بلند مدت موسسه اعتباری ملل نارمک 026660345000000557 نرخ سود 20.5 درصد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</si>
  <si>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</si>
  <si>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</si>
  <si>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</si>
  <si>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</si>
  <si>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</si>
  <si>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</si>
  <si>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</si>
  <si>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</si>
  <si>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</si>
  <si>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</si>
  <si>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</si>
  <si>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</si>
  <si>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</si>
  <si>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</si>
  <si>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</si>
  <si>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</si>
  <si>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</si>
  <si>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</si>
  <si>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</si>
  <si>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</si>
  <si>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</si>
  <si>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</si>
  <si>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</si>
  <si>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</si>
  <si>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</si>
  <si>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</si>
  <si>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</si>
  <si>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</si>
  <si>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</si>
  <si>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</si>
  <si>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سپرده بلند مدت موسسه اعتباری ملل نارمک 026660357000000007 نرخ سود 22 درصد</t>
  </si>
  <si>
    <t>سپرده بلند مدت موسسه اعتباری ملل نارمک 026660357000000077 نرخ سود 22 درصد</t>
  </si>
  <si>
    <t>سپرده بلند مدت بانک خاورمیانه نیایش 1013-60-925-000000675 نرخ سود 18 درصد</t>
  </si>
  <si>
    <t>تاریخ تشکیل مجمع</t>
  </si>
  <si>
    <t>1403/03/07</t>
  </si>
  <si>
    <t>1403/03/30</t>
  </si>
  <si>
    <t>1403/03/06</t>
  </si>
  <si>
    <t>1403/03/23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</si>
  <si>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</si>
  <si>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</si>
  <si>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</si>
  <si>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</si>
  <si>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</si>
  <si>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</si>
  <si>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</si>
  <si>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</si>
  <si>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</si>
  <si>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</si>
  <si>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</si>
  <si>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</si>
  <si>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</si>
  <si>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</si>
  <si>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</si>
  <si>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</si>
  <si>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</si>
  <si>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</si>
  <si>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</si>
  <si>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</si>
  <si>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</si>
  <si>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</si>
  <si>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3-1</t>
  </si>
  <si>
    <t>3-3</t>
  </si>
  <si>
    <t>3-4</t>
  </si>
  <si>
    <t>4-4- سود اوراق بدهی و سپرده های بانکی</t>
  </si>
  <si>
    <t>4-5- درآمد حاصل از تغییر قیمت اوراق بهادار</t>
  </si>
  <si>
    <t>4-6- درآمد حاصل از فروش اوراق بهادار</t>
  </si>
  <si>
    <t>5.</t>
  </si>
  <si>
    <t>1-3-</t>
  </si>
  <si>
    <t>2-3- درآمد حاصل سرمایه گذاری در سهام و حق تقدم</t>
  </si>
  <si>
    <t>3-3- درآمد حاصل از سرمایه گذاری در اوراق بهادار با درآمد ثابت</t>
  </si>
  <si>
    <t>4-3- درآمد حاصل از سپرده های بانکی</t>
  </si>
  <si>
    <t>5-3-  سایر درآمدها</t>
  </si>
  <si>
    <t>1-1- سرمایه گذاری در سهام و حق تقدم سهام</t>
  </si>
  <si>
    <t xml:space="preserve">  2-1- سرمایه گذاری در اوراق مشتقه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</si>
  <si>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</si>
  <si>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</si>
  <si>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</si>
  <si>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-6-1</t>
  </si>
  <si>
    <t>1-4--درآمد سود صندوق</t>
  </si>
  <si>
    <t>2-4- درآمد حاصل از سود سهام</t>
  </si>
  <si>
    <t>3-4- سود اوراق بهادار با درآمد ثابت</t>
  </si>
  <si>
    <t>7-4- سود (زیان) ناشی از اعمال اختیار معامله سهام</t>
  </si>
  <si>
    <t>برای ماه منتهی به 1403/04/31</t>
  </si>
  <si>
    <t>1403/04/31</t>
  </si>
  <si>
    <t>سرمایه گذاری سیمان تامین</t>
  </si>
  <si>
    <t>رایان هم افزا</t>
  </si>
  <si>
    <t>اسنادخزانه-م10بودجه02-051112</t>
  </si>
  <si>
    <t>1402/12/21</t>
  </si>
  <si>
    <t>1405/11/12</t>
  </si>
  <si>
    <t>اسناد خزانه-م11بودجه02-050720</t>
  </si>
  <si>
    <t>1402/12/29</t>
  </si>
  <si>
    <t>1405/07/20</t>
  </si>
  <si>
    <t>اسنادخزانه-م2بودجه02-050923</t>
  </si>
  <si>
    <t>1402/06/19</t>
  </si>
  <si>
    <t>1405/09/23</t>
  </si>
  <si>
    <t>اسنادخزانه-م8بودجه00-030919</t>
  </si>
  <si>
    <t>1400/06/16</t>
  </si>
  <si>
    <t>1403/09/19</t>
  </si>
  <si>
    <t>صندوق س سهامی بیدار-اهرمی</t>
  </si>
  <si>
    <t>0.65%</t>
  </si>
  <si>
    <t>-1.73%</t>
  </si>
  <si>
    <t>-1.77%</t>
  </si>
  <si>
    <t>-1.69%</t>
  </si>
  <si>
    <t>-1.48%</t>
  </si>
  <si>
    <t>-1.56%</t>
  </si>
  <si>
    <t>-1.27%</t>
  </si>
  <si>
    <t>-1.96%</t>
  </si>
  <si>
    <t>-1.94%</t>
  </si>
  <si>
    <t>1403/04/20</t>
  </si>
  <si>
    <t>1403/04/30</t>
  </si>
  <si>
    <t>1403/04/13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</si>
</sst>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1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b/>
      <sz val="14"/>
      <name val="Calibri"/>
      <family val="2"/>
    </font>
    <font>
      <b/>
      <sz val="14"/>
      <color theme="1"/>
      <name val="B Nazanin"/>
      <charset val="178"/>
    </font>
    <font>
      <sz val="20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8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165" fontId="17" fillId="0" borderId="0" xfId="1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165" fontId="0" fillId="0" borderId="0" xfId="0" applyNumberFormat="1"/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9" fontId="15" fillId="0" borderId="4" xfId="2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164" fontId="4" fillId="0" borderId="0" xfId="1" applyFont="1" applyAlignment="1">
      <alignment horizontal="center" vertical="center" wrapText="1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4" fillId="0" borderId="7" xfId="0" applyNumberFormat="1" applyFont="1" applyBorder="1" applyAlignment="1">
      <alignment horizontal="right" vertical="top"/>
    </xf>
    <xf numFmtId="4" fontId="24" fillId="0" borderId="7" xfId="0" applyNumberFormat="1" applyFont="1" applyBorder="1" applyAlignment="1">
      <alignment horizontal="right" vertical="top"/>
    </xf>
    <xf numFmtId="3" fontId="24" fillId="0" borderId="8" xfId="0" applyNumberFormat="1" applyFont="1" applyBorder="1" applyAlignment="1">
      <alignment horizontal="right" vertical="top"/>
    </xf>
    <xf numFmtId="0" fontId="24" fillId="0" borderId="7" xfId="0" applyFont="1" applyBorder="1" applyAlignment="1">
      <alignment horizontal="right" vertical="top"/>
    </xf>
    <xf numFmtId="0" fontId="27" fillId="0" borderId="8" xfId="0" applyFont="1" applyBorder="1" applyAlignment="1">
      <alignment horizontal="center" vertical="center"/>
    </xf>
    <xf numFmtId="3" fontId="24" fillId="0" borderId="7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24" fillId="0" borderId="7" xfId="0" applyNumberFormat="1" applyFont="1" applyBorder="1" applyAlignment="1">
      <alignment horizontal="center" vertical="center"/>
    </xf>
    <xf numFmtId="4" fontId="24" fillId="0" borderId="8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0" fontId="4" fillId="2" borderId="0" xfId="0" applyNumberFormat="1" applyFont="1" applyFill="1" applyAlignment="1">
      <alignment horizontal="center" vertical="center" wrapText="1"/>
    </xf>
    <xf numFmtId="9" fontId="8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9" fillId="0" borderId="0" xfId="0" applyNumberFormat="1" applyFont="1" applyAlignment="1">
      <alignment horizontal="right" vertical="center"/>
    </xf>
    <xf numFmtId="49" fontId="29" fillId="0" borderId="0" xfId="0" applyNumberFormat="1" applyFont="1" applyAlignment="1">
      <alignment horizontal="right" vertical="center" readingOrder="2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165" fontId="27" fillId="0" borderId="6" xfId="1" applyNumberFormat="1" applyFont="1" applyBorder="1" applyAlignment="1">
      <alignment horizontal="center" vertical="center"/>
    </xf>
    <xf numFmtId="165" fontId="27" fillId="0" borderId="7" xfId="1" applyNumberFormat="1" applyFont="1" applyBorder="1" applyAlignment="1">
      <alignment horizontal="center" vertical="center"/>
    </xf>
    <xf numFmtId="165" fontId="0" fillId="0" borderId="0" xfId="1" applyNumberFormat="1" applyFont="1" applyAlignment="1">
      <alignment horizontal="left"/>
    </xf>
    <xf numFmtId="165" fontId="27" fillId="0" borderId="6" xfId="0" applyNumberFormat="1" applyFont="1" applyBorder="1" applyAlignment="1">
      <alignment horizontal="center" vertical="center"/>
    </xf>
    <xf numFmtId="165" fontId="27" fillId="0" borderId="10" xfId="1" applyNumberFormat="1" applyFont="1" applyBorder="1" applyAlignment="1">
      <alignment horizontal="center" vertical="center"/>
    </xf>
    <xf numFmtId="165" fontId="27" fillId="0" borderId="10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6" fillId="0" borderId="5" xfId="0" applyFont="1" applyBorder="1" applyAlignment="1">
      <alignment horizontal="right" vertical="center"/>
    </xf>
    <xf numFmtId="0" fontId="27" fillId="0" borderId="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horizontal="right" readingOrder="2"/>
    </xf>
    <xf numFmtId="0" fontId="0" fillId="0" borderId="0" xfId="0" applyAlignment="1">
      <alignment horizontal="right" readingOrder="2"/>
    </xf>
    <xf numFmtId="0" fontId="15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3" fontId="24" fillId="0" borderId="8" xfId="0" applyNumberFormat="1" applyFont="1" applyBorder="1" applyAlignment="1">
      <alignment horizontal="center" vertical="center"/>
    </xf>
    <xf numFmtId="3" fontId="24" fillId="0" borderId="7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top"/>
    </xf>
    <xf numFmtId="3" fontId="24" fillId="0" borderId="8" xfId="0" applyNumberFormat="1" applyFont="1" applyBorder="1" applyAlignment="1">
      <alignment horizontal="center" vertical="top"/>
    </xf>
    <xf numFmtId="0" fontId="27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600075</xdr:colOff>
      <xdr:row>52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809DAA-F45B-194E-FBA0-6D731DF83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71125" y="0"/>
          <a:ext cx="7915275" cy="1007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topLeftCell="A25" zoomScaleNormal="100" zoomScaleSheetLayoutView="100" workbookViewId="0">
      <selection activeCell="H18" sqref="H18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D20"/>
  <sheetViews>
    <sheetView rightToLeft="1" view="pageBreakPreview" zoomScale="85" zoomScaleNormal="85" zoomScaleSheetLayoutView="85" workbookViewId="0">
      <selection activeCell="F11" sqref="F11"/>
    </sheetView>
  </sheetViews>
  <sheetFormatPr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72" t="s">
        <v>86</v>
      </c>
      <c r="C2" s="172"/>
      <c r="D2" s="172"/>
      <c r="E2" s="172"/>
      <c r="F2" s="172"/>
      <c r="G2" s="172"/>
      <c r="H2" s="172"/>
      <c r="I2" s="172"/>
      <c r="J2" s="172"/>
    </row>
    <row r="3" spans="2:30" ht="26.25" customHeight="1" x14ac:dyDescent="0.55000000000000004">
      <c r="B3" s="172" t="s">
        <v>39</v>
      </c>
      <c r="C3" s="172"/>
      <c r="D3" s="172"/>
      <c r="E3" s="172"/>
      <c r="F3" s="172"/>
      <c r="G3" s="172"/>
      <c r="H3" s="172"/>
      <c r="I3" s="172"/>
      <c r="J3" s="172"/>
    </row>
    <row r="4" spans="2:30" ht="26.25" customHeight="1" x14ac:dyDescent="0.55000000000000004">
      <c r="B4" s="172" t="s">
        <v>254</v>
      </c>
      <c r="C4" s="172"/>
      <c r="D4" s="172"/>
      <c r="E4" s="172"/>
      <c r="F4" s="172"/>
      <c r="G4" s="172"/>
      <c r="H4" s="172"/>
      <c r="I4" s="172"/>
      <c r="J4" s="172"/>
    </row>
    <row r="5" spans="2:30" ht="26.25" customHeight="1" x14ac:dyDescent="0.55000000000000004"/>
    <row r="6" spans="2:30" ht="26.25" customHeight="1" x14ac:dyDescent="0.55000000000000004">
      <c r="B6" s="12" t="s">
        <v>85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16" t="s">
        <v>43</v>
      </c>
      <c r="C8" s="30"/>
      <c r="D8" s="124" t="s">
        <v>172</v>
      </c>
      <c r="E8" s="30"/>
      <c r="F8" s="216" t="s">
        <v>36</v>
      </c>
      <c r="G8" s="30"/>
      <c r="H8" s="216" t="s">
        <v>60</v>
      </c>
      <c r="I8" s="30"/>
      <c r="J8" s="216" t="s">
        <v>11</v>
      </c>
    </row>
    <row r="9" spans="2:30" s="4" customFormat="1" ht="26.25" customHeight="1" x14ac:dyDescent="0.55000000000000004">
      <c r="B9" s="4" t="s">
        <v>173</v>
      </c>
      <c r="D9" s="150" t="s">
        <v>234</v>
      </c>
      <c r="F9" s="63">
        <f>'درآمد سپرده بانکی'!D34</f>
        <v>1857866462</v>
      </c>
      <c r="H9" s="154">
        <f>F9/$F$15</f>
        <v>0.57404783292346773</v>
      </c>
      <c r="I9" s="6"/>
      <c r="J9" s="154">
        <f>F9/'سرمایه گذاری ها'!$O$17</f>
        <v>1.0325198097970218E-2</v>
      </c>
    </row>
    <row r="10" spans="2:30" s="4" customFormat="1" ht="26.25" customHeight="1" x14ac:dyDescent="0.55000000000000004">
      <c r="B10" s="4" t="s">
        <v>67</v>
      </c>
      <c r="D10" s="150" t="s">
        <v>231</v>
      </c>
      <c r="F10" s="63">
        <f>'سایر درآمدها'!F13</f>
        <v>21048462</v>
      </c>
      <c r="H10" s="154">
        <f>F10/$F$15</f>
        <v>6.503601978187795E-3</v>
      </c>
      <c r="I10" s="6"/>
      <c r="J10" s="154">
        <f>F10/'سرمایه گذاری ها'!$O$17</f>
        <v>1.1697801981615103E-4</v>
      </c>
    </row>
    <row r="11" spans="2:30" s="4" customFormat="1" ht="26.25" customHeight="1" x14ac:dyDescent="0.55000000000000004">
      <c r="B11" s="4" t="s">
        <v>174</v>
      </c>
      <c r="D11" s="150" t="s">
        <v>232</v>
      </c>
      <c r="F11" s="63">
        <f>'درآمد سرمایه گذاری در صندوق'!G9</f>
        <v>367811266</v>
      </c>
      <c r="H11" s="154">
        <f>F11/$F$15</f>
        <v>0.11364716705464548</v>
      </c>
      <c r="I11" s="6"/>
      <c r="J11" s="154">
        <f>F11/'سرمایه گذاری ها'!$O$17</f>
        <v>2.0441319447830251E-3</v>
      </c>
    </row>
    <row r="12" spans="2:30" s="4" customFormat="1" ht="26.25" customHeight="1" x14ac:dyDescent="0.55000000000000004">
      <c r="B12" s="4" t="s">
        <v>175</v>
      </c>
      <c r="D12" s="150" t="s">
        <v>233</v>
      </c>
      <c r="F12" s="63">
        <f>'سرمایه‌گذاری در اوراق بهادار'!J28</f>
        <v>750049060</v>
      </c>
      <c r="H12" s="154">
        <f>F12/$F$15</f>
        <v>0.23175187575956363</v>
      </c>
      <c r="I12" s="6"/>
      <c r="J12" s="154">
        <f>F12/'سرمایه گذاری ها'!$O$17</f>
        <v>4.1684401360900123E-3</v>
      </c>
    </row>
    <row r="13" spans="2:30" s="4" customFormat="1" ht="26.25" customHeight="1" x14ac:dyDescent="0.55000000000000004">
      <c r="B13" s="4" t="s">
        <v>177</v>
      </c>
      <c r="D13" s="149" t="s">
        <v>176</v>
      </c>
      <c r="F13" s="63">
        <f>'سرمایه‌گذاری در سهام'!J32</f>
        <v>239656203</v>
      </c>
      <c r="H13" s="154">
        <f>F13/$F$15</f>
        <v>7.4049522284135333E-2</v>
      </c>
      <c r="I13" s="6"/>
      <c r="J13" s="154">
        <f>F13/'سرمایه گذاری ها'!$O$17</f>
        <v>1.3319029230543075E-3</v>
      </c>
    </row>
    <row r="14" spans="2:30" s="4" customFormat="1" ht="26.25" customHeight="1" x14ac:dyDescent="0.55000000000000004">
      <c r="F14" s="63"/>
      <c r="H14" s="153"/>
      <c r="I14" s="6"/>
      <c r="J14" s="151"/>
    </row>
    <row r="15" spans="2:30" ht="24.75" thickBot="1" x14ac:dyDescent="0.65">
      <c r="B15" s="24" t="s">
        <v>68</v>
      </c>
      <c r="D15" s="24"/>
      <c r="F15" s="64">
        <f>SUM(F9:F14)</f>
        <v>3236431453</v>
      </c>
      <c r="G15" s="19"/>
      <c r="H15" s="152">
        <f>SUM(H9:H14)</f>
        <v>1</v>
      </c>
      <c r="I15" s="49"/>
      <c r="J15" s="155">
        <f>SUM(J9:J14)</f>
        <v>1.7986651121713711E-2</v>
      </c>
    </row>
    <row r="16" spans="2:30" ht="21.75" thickTop="1" x14ac:dyDescent="0.55000000000000004">
      <c r="F16" s="3"/>
    </row>
    <row r="20" spans="1:12" ht="26.25" customHeight="1" x14ac:dyDescent="0.55000000000000004">
      <c r="A20" s="171">
        <v>9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A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8E34-077F-4F45-B5D3-AED85A3973B3}">
  <sheetPr>
    <pageSetUpPr fitToPage="1"/>
  </sheetPr>
  <dimension ref="A1:V20"/>
  <sheetViews>
    <sheetView rightToLeft="1" workbookViewId="0">
      <selection activeCell="T11" sqref="T11"/>
    </sheetView>
  </sheetViews>
  <sheetFormatPr defaultRowHeight="15" x14ac:dyDescent="0.25"/>
  <cols>
    <col min="1" max="1" width="30.140625" bestFit="1" customWidth="1"/>
    <col min="2" max="2" width="1.140625" customWidth="1"/>
    <col min="3" max="3" width="16.28515625" bestFit="1" customWidth="1"/>
    <col min="4" max="4" width="1.42578125" customWidth="1"/>
    <col min="5" max="5" width="15.42578125" bestFit="1" customWidth="1"/>
    <col min="6" max="6" width="1.42578125" customWidth="1"/>
    <col min="7" max="7" width="16.5703125" bestFit="1" customWidth="1"/>
    <col min="8" max="8" width="1.42578125" customWidth="1"/>
    <col min="9" max="9" width="16.570312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42578125" customWidth="1"/>
    <col min="15" max="15" width="9.140625" customWidth="1"/>
    <col min="16" max="16" width="7.28515625" customWidth="1"/>
    <col min="17" max="17" width="1.42578125" customWidth="1"/>
    <col min="18" max="18" width="16.5703125" bestFit="1" customWidth="1"/>
    <col min="19" max="19" width="1.42578125" customWidth="1"/>
    <col min="20" max="20" width="16.5703125" bestFit="1" customWidth="1"/>
    <col min="21" max="21" width="1.42578125" customWidth="1"/>
    <col min="22" max="22" width="17.28515625" bestFit="1" customWidth="1"/>
  </cols>
  <sheetData>
    <row r="1" spans="1:22" ht="25.5" x14ac:dyDescent="0.25">
      <c r="A1" s="194" t="s">
        <v>86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</row>
    <row r="2" spans="1:22" ht="25.5" x14ac:dyDescent="0.25">
      <c r="A2" s="194" t="s">
        <v>39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</row>
    <row r="3" spans="1:22" ht="25.5" x14ac:dyDescent="0.25">
      <c r="A3" s="194" t="s">
        <v>254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</row>
    <row r="4" spans="1:22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</row>
    <row r="5" spans="1:22" ht="24" x14ac:dyDescent="0.25">
      <c r="A5" s="159" t="s">
        <v>239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</row>
    <row r="6" spans="1:22" ht="21" x14ac:dyDescent="0.25">
      <c r="A6" s="126"/>
      <c r="B6" s="126"/>
      <c r="C6" s="193" t="s">
        <v>41</v>
      </c>
      <c r="D6" s="193"/>
      <c r="E6" s="193"/>
      <c r="F6" s="193"/>
      <c r="G6" s="193"/>
      <c r="H6" s="193"/>
      <c r="I6" s="193"/>
      <c r="J6" s="193"/>
      <c r="K6" s="193"/>
      <c r="L6" s="126"/>
      <c r="M6" s="193" t="s">
        <v>178</v>
      </c>
      <c r="N6" s="193"/>
      <c r="O6" s="193"/>
      <c r="P6" s="193"/>
      <c r="Q6" s="193"/>
      <c r="R6" s="193"/>
      <c r="S6" s="193"/>
      <c r="T6" s="193"/>
      <c r="U6" s="193"/>
      <c r="V6" s="193"/>
    </row>
    <row r="7" spans="1:22" ht="21" x14ac:dyDescent="0.25">
      <c r="A7" s="126"/>
      <c r="B7" s="126"/>
      <c r="C7" s="127"/>
      <c r="D7" s="127"/>
      <c r="E7" s="127"/>
      <c r="F7" s="127"/>
      <c r="G7" s="127"/>
      <c r="H7" s="127"/>
      <c r="I7" s="189" t="s">
        <v>62</v>
      </c>
      <c r="J7" s="189"/>
      <c r="K7" s="189"/>
      <c r="L7" s="126"/>
      <c r="M7" s="127"/>
      <c r="N7" s="127"/>
      <c r="O7" s="127"/>
      <c r="P7" s="127"/>
      <c r="Q7" s="127"/>
      <c r="R7" s="127"/>
      <c r="S7" s="127"/>
      <c r="T7" s="189" t="s">
        <v>62</v>
      </c>
      <c r="U7" s="189"/>
      <c r="V7" s="189"/>
    </row>
    <row r="8" spans="1:22" ht="21" x14ac:dyDescent="0.25">
      <c r="A8" s="128" t="s">
        <v>144</v>
      </c>
      <c r="B8" s="126"/>
      <c r="C8" s="128" t="s">
        <v>179</v>
      </c>
      <c r="D8" s="126"/>
      <c r="E8" s="128" t="s">
        <v>58</v>
      </c>
      <c r="F8" s="126"/>
      <c r="G8" s="128" t="s">
        <v>59</v>
      </c>
      <c r="H8" s="126"/>
      <c r="I8" s="129" t="s">
        <v>36</v>
      </c>
      <c r="J8" s="127"/>
      <c r="K8" s="129" t="s">
        <v>60</v>
      </c>
      <c r="L8" s="126"/>
      <c r="M8" s="128" t="s">
        <v>179</v>
      </c>
      <c r="N8" s="126"/>
      <c r="O8" s="193" t="s">
        <v>58</v>
      </c>
      <c r="P8" s="193"/>
      <c r="Q8" s="126"/>
      <c r="R8" s="128" t="s">
        <v>59</v>
      </c>
      <c r="S8" s="126"/>
      <c r="T8" s="129" t="s">
        <v>36</v>
      </c>
      <c r="U8" s="127"/>
      <c r="V8" s="129" t="s">
        <v>60</v>
      </c>
    </row>
    <row r="9" spans="1:22" ht="21" x14ac:dyDescent="0.25">
      <c r="A9" s="128" t="s">
        <v>270</v>
      </c>
      <c r="B9" s="126"/>
      <c r="C9" s="128">
        <v>0</v>
      </c>
      <c r="D9" s="126"/>
      <c r="E9" s="128">
        <v>0</v>
      </c>
      <c r="F9" s="126"/>
      <c r="G9" s="164">
        <v>367811266</v>
      </c>
      <c r="H9" s="126"/>
      <c r="I9" s="165">
        <v>367811266</v>
      </c>
      <c r="J9" s="126"/>
      <c r="K9" s="129">
        <v>8.94</v>
      </c>
      <c r="L9" s="126"/>
      <c r="M9" s="128"/>
      <c r="N9" s="126"/>
      <c r="O9" s="189"/>
      <c r="P9" s="189"/>
      <c r="Q9" s="126"/>
      <c r="R9" s="164">
        <v>367811266</v>
      </c>
      <c r="S9" s="166"/>
      <c r="T9" s="165">
        <v>367811266</v>
      </c>
      <c r="U9" s="126"/>
      <c r="V9" s="129">
        <v>3.99</v>
      </c>
    </row>
    <row r="10" spans="1:22" ht="21" x14ac:dyDescent="0.25">
      <c r="A10" s="128" t="s">
        <v>120</v>
      </c>
      <c r="B10" s="140"/>
      <c r="C10" s="138">
        <v>0</v>
      </c>
      <c r="D10" s="140"/>
      <c r="E10" s="138">
        <v>0</v>
      </c>
      <c r="F10" s="140"/>
      <c r="G10" s="138">
        <v>0</v>
      </c>
      <c r="H10" s="140"/>
      <c r="I10" s="138">
        <v>0</v>
      </c>
      <c r="J10" s="140"/>
      <c r="K10" s="141">
        <v>0</v>
      </c>
      <c r="L10" s="140"/>
      <c r="M10" s="138">
        <v>0</v>
      </c>
      <c r="N10" s="140"/>
      <c r="O10" s="219">
        <v>0</v>
      </c>
      <c r="P10" s="219"/>
      <c r="Q10" s="140"/>
      <c r="R10" s="138">
        <v>-381038837</v>
      </c>
      <c r="S10" s="140"/>
      <c r="T10" s="138">
        <v>-381038837</v>
      </c>
      <c r="U10" s="140"/>
      <c r="V10" s="129">
        <v>-4.1399999999999997</v>
      </c>
    </row>
    <row r="11" spans="1:22" ht="21.75" thickBot="1" x14ac:dyDescent="0.3">
      <c r="A11" s="137" t="s">
        <v>62</v>
      </c>
      <c r="B11" s="140"/>
      <c r="C11" s="139">
        <v>0</v>
      </c>
      <c r="D11" s="140"/>
      <c r="E11" s="139">
        <v>0</v>
      </c>
      <c r="F11" s="140"/>
      <c r="G11" s="139">
        <v>0</v>
      </c>
      <c r="H11" s="140"/>
      <c r="I11" s="139">
        <v>0</v>
      </c>
      <c r="J11" s="140"/>
      <c r="K11" s="142">
        <f>SUM(K9:K10)</f>
        <v>8.94</v>
      </c>
      <c r="L11" s="140"/>
      <c r="M11" s="139">
        <v>0</v>
      </c>
      <c r="N11" s="140"/>
      <c r="O11" s="218">
        <v>0</v>
      </c>
      <c r="P11" s="218"/>
      <c r="Q11" s="140"/>
      <c r="R11" s="139">
        <f>SUM(R9:R10)</f>
        <v>-13227571</v>
      </c>
      <c r="S11" s="140"/>
      <c r="T11" s="139">
        <f>SUM(T9:T10)</f>
        <v>-13227571</v>
      </c>
      <c r="U11" s="140"/>
      <c r="V11" s="142">
        <f>SUM(V9:V10)</f>
        <v>-0.14999999999999947</v>
      </c>
    </row>
    <row r="12" spans="1:22" ht="15.75" thickTop="1" x14ac:dyDescent="0.25"/>
    <row r="20" spans="1:22" ht="30" x14ac:dyDescent="0.25">
      <c r="A20" s="171">
        <v>10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</row>
  </sheetData>
  <mergeCells count="13">
    <mergeCell ref="A20:V20"/>
    <mergeCell ref="A1:V1"/>
    <mergeCell ref="A2:V2"/>
    <mergeCell ref="A3:V3"/>
    <mergeCell ref="B5:V5"/>
    <mergeCell ref="C6:K6"/>
    <mergeCell ref="M6:V6"/>
    <mergeCell ref="O11:P11"/>
    <mergeCell ref="I7:K7"/>
    <mergeCell ref="T7:V7"/>
    <mergeCell ref="O8:P8"/>
    <mergeCell ref="O10:P10"/>
    <mergeCell ref="O9:P9"/>
  </mergeCells>
  <pageMargins left="0.7" right="0.7" top="0.75" bottom="0.75" header="0.3" footer="0.3"/>
  <pageSetup paperSize="9" scale="62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B35"/>
  <sheetViews>
    <sheetView rightToLeft="1" topLeftCell="A3" zoomScale="70" zoomScaleNormal="70" zoomScaleSheetLayoutView="70" workbookViewId="0">
      <selection activeCell="V10" sqref="V10:V30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220" t="s">
        <v>86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</row>
    <row r="3" spans="2:28" ht="35.25" x14ac:dyDescent="0.55000000000000004">
      <c r="B3" s="220" t="s">
        <v>39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</row>
    <row r="4" spans="2:28" ht="35.25" x14ac:dyDescent="0.55000000000000004">
      <c r="B4" s="220" t="s">
        <v>254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</row>
    <row r="7" spans="2:28" s="2" customFormat="1" ht="30" x14ac:dyDescent="0.55000000000000004">
      <c r="B7" s="12" t="s">
        <v>240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73" t="s">
        <v>1</v>
      </c>
      <c r="D8" s="174" t="s">
        <v>41</v>
      </c>
      <c r="E8" s="174" t="s">
        <v>41</v>
      </c>
      <c r="F8" s="174" t="s">
        <v>41</v>
      </c>
      <c r="G8" s="174" t="s">
        <v>41</v>
      </c>
      <c r="H8" s="174" t="s">
        <v>41</v>
      </c>
      <c r="I8" s="174" t="s">
        <v>41</v>
      </c>
      <c r="J8" s="174" t="s">
        <v>41</v>
      </c>
      <c r="K8" s="174" t="s">
        <v>41</v>
      </c>
      <c r="L8" s="174" t="s">
        <v>41</v>
      </c>
      <c r="N8" s="174" t="s">
        <v>42</v>
      </c>
      <c r="O8" s="174" t="s">
        <v>42</v>
      </c>
      <c r="P8" s="174" t="s">
        <v>42</v>
      </c>
      <c r="Q8" s="174" t="s">
        <v>42</v>
      </c>
      <c r="R8" s="174" t="s">
        <v>42</v>
      </c>
      <c r="S8" s="174" t="s">
        <v>42</v>
      </c>
      <c r="T8" s="174" t="s">
        <v>42</v>
      </c>
      <c r="U8" s="174" t="s">
        <v>42</v>
      </c>
      <c r="V8" s="174" t="s">
        <v>42</v>
      </c>
    </row>
    <row r="9" spans="2:28" s="33" customFormat="1" ht="55.5" customHeight="1" x14ac:dyDescent="0.25">
      <c r="B9" s="173" t="s">
        <v>1</v>
      </c>
      <c r="D9" s="221" t="s">
        <v>57</v>
      </c>
      <c r="E9" s="34"/>
      <c r="F9" s="221" t="s">
        <v>58</v>
      </c>
      <c r="G9" s="34"/>
      <c r="H9" s="221" t="s">
        <v>59</v>
      </c>
      <c r="I9" s="34"/>
      <c r="J9" s="221" t="s">
        <v>36</v>
      </c>
      <c r="K9" s="34"/>
      <c r="L9" s="221" t="s">
        <v>60</v>
      </c>
      <c r="N9" s="221" t="s">
        <v>57</v>
      </c>
      <c r="O9" s="34"/>
      <c r="P9" s="221" t="s">
        <v>58</v>
      </c>
      <c r="Q9" s="34"/>
      <c r="R9" s="221" t="s">
        <v>59</v>
      </c>
      <c r="S9" s="34"/>
      <c r="T9" s="221" t="s">
        <v>36</v>
      </c>
      <c r="U9" s="34"/>
      <c r="V9" s="221" t="s">
        <v>60</v>
      </c>
    </row>
    <row r="10" spans="2:28" x14ac:dyDescent="0.55000000000000004">
      <c r="B10" s="4" t="s">
        <v>127</v>
      </c>
      <c r="D10" s="63">
        <v>0</v>
      </c>
      <c r="E10" s="118"/>
      <c r="F10" s="63">
        <v>0</v>
      </c>
      <c r="G10" s="118"/>
      <c r="H10" s="63">
        <v>353470174</v>
      </c>
      <c r="I10" s="118"/>
      <c r="J10" s="63">
        <v>353470174</v>
      </c>
      <c r="K10" s="118"/>
      <c r="L10" s="132">
        <v>8.59</v>
      </c>
      <c r="M10" s="118"/>
      <c r="N10" s="63">
        <v>0</v>
      </c>
      <c r="O10" s="118"/>
      <c r="P10" s="63">
        <v>0</v>
      </c>
      <c r="Q10" s="118"/>
      <c r="R10" s="63">
        <v>342799964</v>
      </c>
      <c r="S10" s="118"/>
      <c r="T10" s="63">
        <v>342799964</v>
      </c>
      <c r="U10" s="118"/>
      <c r="V10" s="130">
        <v>3.72</v>
      </c>
    </row>
    <row r="11" spans="2:28" x14ac:dyDescent="0.55000000000000004">
      <c r="B11" s="4" t="s">
        <v>121</v>
      </c>
      <c r="D11" s="63">
        <v>0</v>
      </c>
      <c r="E11" s="118"/>
      <c r="F11" s="63">
        <v>0</v>
      </c>
      <c r="G11" s="118"/>
      <c r="H11" s="63">
        <v>-16362315</v>
      </c>
      <c r="I11" s="118"/>
      <c r="J11" s="63">
        <v>-16362315</v>
      </c>
      <c r="K11" s="118"/>
      <c r="L11" s="132">
        <v>-0.4</v>
      </c>
      <c r="M11" s="118"/>
      <c r="N11" s="63">
        <v>92893157</v>
      </c>
      <c r="O11" s="118"/>
      <c r="P11" s="63">
        <v>0</v>
      </c>
      <c r="Q11" s="118"/>
      <c r="R11" s="63">
        <v>131066577</v>
      </c>
      <c r="S11" s="118"/>
      <c r="T11" s="63">
        <v>223959734</v>
      </c>
      <c r="U11" s="118"/>
      <c r="V11" s="130">
        <v>2.4300000000000002</v>
      </c>
    </row>
    <row r="12" spans="2:28" ht="23.25" customHeight="1" x14ac:dyDescent="0.55000000000000004">
      <c r="B12" s="4" t="s">
        <v>111</v>
      </c>
      <c r="D12" s="63">
        <v>0</v>
      </c>
      <c r="E12" s="118"/>
      <c r="F12" s="63">
        <v>0</v>
      </c>
      <c r="G12" s="118"/>
      <c r="H12" s="63">
        <v>193879988</v>
      </c>
      <c r="I12" s="118"/>
      <c r="J12" s="63">
        <v>193879988</v>
      </c>
      <c r="K12" s="118"/>
      <c r="L12" s="132">
        <v>4.71</v>
      </c>
      <c r="M12" s="118"/>
      <c r="N12" s="63">
        <v>0</v>
      </c>
      <c r="O12" s="118"/>
      <c r="P12" s="63">
        <v>0</v>
      </c>
      <c r="Q12" s="118"/>
      <c r="R12" s="63">
        <v>193879988</v>
      </c>
      <c r="S12" s="118"/>
      <c r="T12" s="63">
        <v>193879988</v>
      </c>
      <c r="U12" s="118"/>
      <c r="V12" s="130">
        <v>2.1</v>
      </c>
    </row>
    <row r="13" spans="2:28" ht="23.25" customHeight="1" x14ac:dyDescent="0.55000000000000004">
      <c r="B13" s="4" t="s">
        <v>128</v>
      </c>
      <c r="D13" s="63">
        <v>60047004</v>
      </c>
      <c r="E13" s="118"/>
      <c r="F13" s="63">
        <v>96234478</v>
      </c>
      <c r="G13" s="118"/>
      <c r="H13" s="63">
        <v>38468788</v>
      </c>
      <c r="I13" s="118"/>
      <c r="J13" s="63">
        <v>194750270</v>
      </c>
      <c r="K13" s="118"/>
      <c r="L13" s="132">
        <v>4.7300000000000004</v>
      </c>
      <c r="M13" s="118"/>
      <c r="N13" s="63">
        <v>60047004</v>
      </c>
      <c r="O13" s="118"/>
      <c r="P13" s="63">
        <v>29382235</v>
      </c>
      <c r="Q13" s="118"/>
      <c r="R13" s="63">
        <v>38468788</v>
      </c>
      <c r="S13" s="118"/>
      <c r="T13" s="63">
        <v>127898027</v>
      </c>
      <c r="U13" s="118"/>
      <c r="V13" s="130">
        <v>1.39</v>
      </c>
    </row>
    <row r="14" spans="2:28" ht="23.25" customHeight="1" x14ac:dyDescent="0.55000000000000004">
      <c r="B14" s="4" t="s">
        <v>90</v>
      </c>
      <c r="D14" s="63">
        <v>73670030</v>
      </c>
      <c r="E14" s="118"/>
      <c r="F14" s="63">
        <v>-27247258</v>
      </c>
      <c r="G14" s="118"/>
      <c r="H14" s="63">
        <v>0</v>
      </c>
      <c r="I14" s="118"/>
      <c r="J14" s="63">
        <v>46422772</v>
      </c>
      <c r="K14" s="118"/>
      <c r="L14" s="132">
        <v>1.1299999999999999</v>
      </c>
      <c r="M14" s="118"/>
      <c r="N14" s="63">
        <v>73670030</v>
      </c>
      <c r="O14" s="118"/>
      <c r="P14" s="63">
        <v>-44220961</v>
      </c>
      <c r="Q14" s="118"/>
      <c r="R14" s="63">
        <v>72248658</v>
      </c>
      <c r="S14" s="118"/>
      <c r="T14" s="63">
        <v>101697727</v>
      </c>
      <c r="U14" s="118"/>
      <c r="V14" s="130">
        <v>1.1000000000000001</v>
      </c>
    </row>
    <row r="15" spans="2:28" ht="23.25" customHeight="1" x14ac:dyDescent="0.55000000000000004">
      <c r="B15" s="4" t="s">
        <v>256</v>
      </c>
      <c r="D15" s="63">
        <v>0</v>
      </c>
      <c r="E15" s="118"/>
      <c r="F15" s="63">
        <v>42315533</v>
      </c>
      <c r="G15" s="118"/>
      <c r="H15" s="63">
        <v>0</v>
      </c>
      <c r="I15" s="118"/>
      <c r="J15" s="63">
        <v>42315533</v>
      </c>
      <c r="K15" s="118"/>
      <c r="L15" s="132">
        <v>1.03</v>
      </c>
      <c r="M15" s="118"/>
      <c r="N15" s="63">
        <v>0</v>
      </c>
      <c r="O15" s="118"/>
      <c r="P15" s="63">
        <v>42315533</v>
      </c>
      <c r="Q15" s="118"/>
      <c r="R15" s="63">
        <v>0</v>
      </c>
      <c r="S15" s="118"/>
      <c r="T15" s="63">
        <v>42315533</v>
      </c>
      <c r="U15" s="118"/>
      <c r="V15" s="130">
        <v>0.46</v>
      </c>
    </row>
    <row r="16" spans="2:28" ht="23.25" customHeight="1" x14ac:dyDescent="0.55000000000000004">
      <c r="B16" s="4" t="s">
        <v>130</v>
      </c>
      <c r="D16" s="63">
        <v>14210089</v>
      </c>
      <c r="E16" s="118"/>
      <c r="F16" s="63">
        <v>0</v>
      </c>
      <c r="G16" s="118"/>
      <c r="H16" s="63">
        <v>8284717</v>
      </c>
      <c r="I16" s="118"/>
      <c r="J16" s="63">
        <v>22494806</v>
      </c>
      <c r="K16" s="118"/>
      <c r="L16" s="132">
        <v>0.55000000000000004</v>
      </c>
      <c r="M16" s="118"/>
      <c r="N16" s="63">
        <v>14210089</v>
      </c>
      <c r="O16" s="118"/>
      <c r="P16" s="63">
        <v>0</v>
      </c>
      <c r="Q16" s="118"/>
      <c r="R16" s="63">
        <v>8284717</v>
      </c>
      <c r="S16" s="118"/>
      <c r="T16" s="63">
        <v>22494806</v>
      </c>
      <c r="U16" s="118"/>
      <c r="V16" s="130">
        <v>0.24</v>
      </c>
    </row>
    <row r="17" spans="2:22" ht="23.25" customHeight="1" x14ac:dyDescent="0.55000000000000004">
      <c r="B17" s="4" t="s">
        <v>13</v>
      </c>
      <c r="D17" s="63">
        <v>0</v>
      </c>
      <c r="E17" s="118"/>
      <c r="F17" s="63">
        <v>0</v>
      </c>
      <c r="G17" s="118"/>
      <c r="H17" s="63">
        <v>19556683</v>
      </c>
      <c r="I17" s="118"/>
      <c r="J17" s="63">
        <v>19556683</v>
      </c>
      <c r="K17" s="118"/>
      <c r="L17" s="132">
        <v>0.48</v>
      </c>
      <c r="M17" s="118"/>
      <c r="N17" s="63">
        <v>0</v>
      </c>
      <c r="O17" s="118"/>
      <c r="P17" s="63">
        <v>0</v>
      </c>
      <c r="Q17" s="118"/>
      <c r="R17" s="63">
        <v>19556683</v>
      </c>
      <c r="S17" s="118"/>
      <c r="T17" s="63">
        <v>19556683</v>
      </c>
      <c r="U17" s="118"/>
      <c r="V17" s="130">
        <v>0.21</v>
      </c>
    </row>
    <row r="18" spans="2:22" ht="23.25" customHeight="1" x14ac:dyDescent="0.55000000000000004">
      <c r="B18" s="4" t="s">
        <v>118</v>
      </c>
      <c r="D18" s="63">
        <v>0</v>
      </c>
      <c r="E18" s="118"/>
      <c r="F18" s="63">
        <v>0</v>
      </c>
      <c r="G18" s="118"/>
      <c r="H18" s="63">
        <v>-171890546</v>
      </c>
      <c r="I18" s="118"/>
      <c r="J18" s="63">
        <v>-171890546</v>
      </c>
      <c r="K18" s="118"/>
      <c r="L18" s="132">
        <v>-4.18</v>
      </c>
      <c r="M18" s="118"/>
      <c r="N18" s="63">
        <v>195967500</v>
      </c>
      <c r="O18" s="118"/>
      <c r="P18" s="63">
        <v>0</v>
      </c>
      <c r="Q18" s="118"/>
      <c r="R18" s="63">
        <v>-194350129</v>
      </c>
      <c r="S18" s="118"/>
      <c r="T18" s="63">
        <v>1617371</v>
      </c>
      <c r="U18" s="118"/>
      <c r="V18" s="130">
        <v>0.02</v>
      </c>
    </row>
    <row r="19" spans="2:22" ht="23.25" customHeight="1" x14ac:dyDescent="0.55000000000000004">
      <c r="B19" s="4" t="s">
        <v>129</v>
      </c>
      <c r="D19" s="63">
        <v>0</v>
      </c>
      <c r="E19" s="118"/>
      <c r="F19" s="63">
        <v>-5215699</v>
      </c>
      <c r="G19" s="118"/>
      <c r="H19" s="63">
        <v>6589328</v>
      </c>
      <c r="I19" s="118"/>
      <c r="J19" s="63">
        <v>1373629</v>
      </c>
      <c r="K19" s="118"/>
      <c r="L19" s="132">
        <v>0.03</v>
      </c>
      <c r="M19" s="118"/>
      <c r="N19" s="63">
        <v>0</v>
      </c>
      <c r="O19" s="118"/>
      <c r="P19" s="63">
        <v>-33386188</v>
      </c>
      <c r="Q19" s="118"/>
      <c r="R19" s="63">
        <v>6589328</v>
      </c>
      <c r="S19" s="118"/>
      <c r="T19" s="63">
        <v>-26796860</v>
      </c>
      <c r="U19" s="118"/>
      <c r="V19" s="130">
        <v>-0.28999999999999998</v>
      </c>
    </row>
    <row r="20" spans="2:22" ht="23.25" customHeight="1" x14ac:dyDescent="0.55000000000000004">
      <c r="B20" s="4" t="s">
        <v>99</v>
      </c>
      <c r="D20" s="63">
        <v>0</v>
      </c>
      <c r="E20" s="118"/>
      <c r="F20" s="63">
        <v>0</v>
      </c>
      <c r="G20" s="118"/>
      <c r="H20" s="63">
        <v>0</v>
      </c>
      <c r="I20" s="118"/>
      <c r="J20" s="63">
        <v>0</v>
      </c>
      <c r="K20" s="118"/>
      <c r="L20" s="132">
        <v>0</v>
      </c>
      <c r="M20" s="118"/>
      <c r="N20" s="63">
        <v>0</v>
      </c>
      <c r="O20" s="118"/>
      <c r="P20" s="63">
        <v>0</v>
      </c>
      <c r="Q20" s="118"/>
      <c r="R20" s="63">
        <v>-32679976</v>
      </c>
      <c r="S20" s="118"/>
      <c r="T20" s="63">
        <v>-32679976</v>
      </c>
      <c r="U20" s="118"/>
      <c r="V20" s="130">
        <v>-0.35</v>
      </c>
    </row>
    <row r="21" spans="2:22" ht="23.25" customHeight="1" x14ac:dyDescent="0.55000000000000004">
      <c r="B21" s="4" t="s">
        <v>122</v>
      </c>
      <c r="D21" s="63">
        <v>0</v>
      </c>
      <c r="E21" s="118"/>
      <c r="F21" s="63">
        <v>0</v>
      </c>
      <c r="G21" s="118"/>
      <c r="H21" s="63">
        <v>0</v>
      </c>
      <c r="I21" s="118"/>
      <c r="J21" s="63">
        <v>0</v>
      </c>
      <c r="K21" s="118"/>
      <c r="L21" s="132">
        <v>0</v>
      </c>
      <c r="M21" s="118"/>
      <c r="N21" s="63">
        <v>0</v>
      </c>
      <c r="O21" s="118"/>
      <c r="P21" s="63">
        <v>0</v>
      </c>
      <c r="Q21" s="118"/>
      <c r="R21" s="63">
        <v>-39364379</v>
      </c>
      <c r="S21" s="118"/>
      <c r="T21" s="63">
        <v>-39364379</v>
      </c>
      <c r="U21" s="118"/>
      <c r="V21" s="130">
        <v>-0.43</v>
      </c>
    </row>
    <row r="22" spans="2:22" ht="23.25" customHeight="1" x14ac:dyDescent="0.55000000000000004">
      <c r="B22" s="4" t="s">
        <v>257</v>
      </c>
      <c r="D22" s="63">
        <v>44007092</v>
      </c>
      <c r="E22" s="118"/>
      <c r="F22" s="63">
        <v>0</v>
      </c>
      <c r="G22" s="118"/>
      <c r="H22" s="63">
        <v>-87250500</v>
      </c>
      <c r="I22" s="118"/>
      <c r="J22" s="63">
        <v>-43243408</v>
      </c>
      <c r="K22" s="118"/>
      <c r="L22" s="132">
        <v>-1.05</v>
      </c>
      <c r="M22" s="118"/>
      <c r="N22" s="63">
        <v>44007092</v>
      </c>
      <c r="O22" s="118"/>
      <c r="P22" s="63">
        <v>0</v>
      </c>
      <c r="Q22" s="118"/>
      <c r="R22" s="63">
        <v>-87250500</v>
      </c>
      <c r="S22" s="118"/>
      <c r="T22" s="63">
        <v>-43243408</v>
      </c>
      <c r="U22" s="118"/>
      <c r="V22" s="130">
        <v>-0.47</v>
      </c>
    </row>
    <row r="23" spans="2:22" x14ac:dyDescent="0.55000000000000004">
      <c r="B23" s="4" t="s">
        <v>110</v>
      </c>
      <c r="D23" s="63">
        <v>0</v>
      </c>
      <c r="E23" s="118"/>
      <c r="F23" s="63">
        <v>0</v>
      </c>
      <c r="G23" s="118"/>
      <c r="H23" s="63">
        <v>0</v>
      </c>
      <c r="I23" s="118"/>
      <c r="J23" s="63">
        <v>0</v>
      </c>
      <c r="K23" s="118"/>
      <c r="L23" s="132">
        <v>0</v>
      </c>
      <c r="M23" s="118"/>
      <c r="N23" s="63">
        <v>0</v>
      </c>
      <c r="O23" s="118"/>
      <c r="P23" s="63">
        <v>0</v>
      </c>
      <c r="Q23" s="118"/>
      <c r="R23" s="63">
        <v>-45682250</v>
      </c>
      <c r="S23" s="118"/>
      <c r="T23" s="63">
        <v>-45682250</v>
      </c>
      <c r="U23" s="118"/>
      <c r="V23" s="130">
        <v>-0.5</v>
      </c>
    </row>
    <row r="24" spans="2:22" x14ac:dyDescent="0.55000000000000004">
      <c r="B24" s="4" t="s">
        <v>116</v>
      </c>
      <c r="D24" s="63">
        <v>0</v>
      </c>
      <c r="E24" s="118"/>
      <c r="F24" s="63">
        <v>0</v>
      </c>
      <c r="G24" s="118"/>
      <c r="H24" s="63">
        <v>0</v>
      </c>
      <c r="I24" s="118"/>
      <c r="J24" s="63">
        <v>0</v>
      </c>
      <c r="K24" s="118"/>
      <c r="L24" s="132">
        <v>0</v>
      </c>
      <c r="M24" s="118"/>
      <c r="N24" s="63">
        <v>292000000</v>
      </c>
      <c r="O24" s="118"/>
      <c r="P24" s="63">
        <v>0</v>
      </c>
      <c r="Q24" s="118"/>
      <c r="R24" s="63">
        <v>-383941116</v>
      </c>
      <c r="S24" s="118"/>
      <c r="T24" s="63">
        <v>-91941116</v>
      </c>
      <c r="U24" s="118"/>
      <c r="V24" s="130">
        <v>-1</v>
      </c>
    </row>
    <row r="25" spans="2:22" x14ac:dyDescent="0.55000000000000004">
      <c r="B25" s="4" t="s">
        <v>102</v>
      </c>
      <c r="D25" s="63">
        <v>0</v>
      </c>
      <c r="E25" s="118"/>
      <c r="F25" s="63">
        <v>261236340</v>
      </c>
      <c r="G25" s="118"/>
      <c r="H25" s="63">
        <v>0</v>
      </c>
      <c r="I25" s="118"/>
      <c r="J25" s="63">
        <v>261236340</v>
      </c>
      <c r="K25" s="118"/>
      <c r="L25" s="132">
        <v>6.35</v>
      </c>
      <c r="M25" s="118"/>
      <c r="N25" s="63">
        <v>289792060</v>
      </c>
      <c r="O25" s="118"/>
      <c r="P25" s="63">
        <v>-433902825</v>
      </c>
      <c r="Q25" s="118"/>
      <c r="R25" s="63">
        <v>0</v>
      </c>
      <c r="S25" s="118"/>
      <c r="T25" s="63">
        <v>-144110765</v>
      </c>
      <c r="U25" s="118"/>
      <c r="V25" s="130">
        <v>-1.56</v>
      </c>
    </row>
    <row r="26" spans="2:22" x14ac:dyDescent="0.55000000000000004">
      <c r="B26" s="4" t="s">
        <v>100</v>
      </c>
      <c r="D26" s="63">
        <v>0</v>
      </c>
      <c r="E26" s="118"/>
      <c r="F26" s="63">
        <v>0</v>
      </c>
      <c r="G26" s="118"/>
      <c r="H26" s="63">
        <v>0</v>
      </c>
      <c r="I26" s="118"/>
      <c r="J26" s="63">
        <v>0</v>
      </c>
      <c r="K26" s="118"/>
      <c r="L26" s="132">
        <v>0</v>
      </c>
      <c r="M26" s="118"/>
      <c r="N26" s="63">
        <v>0</v>
      </c>
      <c r="O26" s="118"/>
      <c r="P26" s="63">
        <v>0</v>
      </c>
      <c r="Q26" s="118"/>
      <c r="R26" s="63">
        <v>-276842915</v>
      </c>
      <c r="S26" s="118"/>
      <c r="T26" s="63">
        <v>-276842915</v>
      </c>
      <c r="U26" s="118"/>
      <c r="V26" s="130">
        <v>-3</v>
      </c>
    </row>
    <row r="27" spans="2:22" x14ac:dyDescent="0.55000000000000004">
      <c r="B27" s="4" t="s">
        <v>112</v>
      </c>
      <c r="D27" s="63">
        <v>93018203</v>
      </c>
      <c r="E27" s="118"/>
      <c r="F27" s="63">
        <v>-146125350</v>
      </c>
      <c r="G27" s="118"/>
      <c r="H27" s="63">
        <v>0</v>
      </c>
      <c r="I27" s="118"/>
      <c r="J27" s="63">
        <v>-53107147</v>
      </c>
      <c r="K27" s="118"/>
      <c r="L27" s="132">
        <v>-1.29</v>
      </c>
      <c r="M27" s="118"/>
      <c r="N27" s="63">
        <v>93018203</v>
      </c>
      <c r="O27" s="118"/>
      <c r="P27" s="63">
        <v>-434399850</v>
      </c>
      <c r="Q27" s="118"/>
      <c r="R27" s="63">
        <v>0</v>
      </c>
      <c r="S27" s="118"/>
      <c r="T27" s="63">
        <v>-341381647</v>
      </c>
      <c r="U27" s="118"/>
      <c r="V27" s="130">
        <v>-3.71</v>
      </c>
    </row>
    <row r="28" spans="2:22" x14ac:dyDescent="0.55000000000000004">
      <c r="B28" s="4" t="s">
        <v>94</v>
      </c>
      <c r="D28" s="63">
        <v>0</v>
      </c>
      <c r="E28" s="118"/>
      <c r="F28" s="63">
        <v>0</v>
      </c>
      <c r="G28" s="118"/>
      <c r="H28" s="63">
        <v>0</v>
      </c>
      <c r="I28" s="118"/>
      <c r="J28" s="63">
        <v>0</v>
      </c>
      <c r="K28" s="118"/>
      <c r="L28" s="132">
        <v>0</v>
      </c>
      <c r="M28" s="118"/>
      <c r="N28" s="63">
        <v>0</v>
      </c>
      <c r="O28" s="118"/>
      <c r="P28" s="63">
        <v>0</v>
      </c>
      <c r="Q28" s="118"/>
      <c r="R28" s="63">
        <v>-392649732</v>
      </c>
      <c r="S28" s="118"/>
      <c r="T28" s="63">
        <v>-392649732</v>
      </c>
      <c r="U28" s="118"/>
      <c r="V28" s="130">
        <v>-4.26</v>
      </c>
    </row>
    <row r="29" spans="2:22" x14ac:dyDescent="0.55000000000000004">
      <c r="B29" s="4" t="s">
        <v>101</v>
      </c>
      <c r="D29" s="63">
        <v>0</v>
      </c>
      <c r="E29" s="118"/>
      <c r="F29" s="63">
        <v>0</v>
      </c>
      <c r="G29" s="118"/>
      <c r="H29" s="63">
        <v>-521799241</v>
      </c>
      <c r="I29" s="118"/>
      <c r="J29" s="63">
        <v>-521799241</v>
      </c>
      <c r="K29" s="118"/>
      <c r="L29" s="132">
        <v>-12.68</v>
      </c>
      <c r="M29" s="118"/>
      <c r="N29" s="63">
        <v>38620800</v>
      </c>
      <c r="O29" s="118"/>
      <c r="P29" s="63">
        <v>0</v>
      </c>
      <c r="Q29" s="118"/>
      <c r="R29" s="63">
        <v>-521819377</v>
      </c>
      <c r="S29" s="118"/>
      <c r="T29" s="63">
        <v>-483198577</v>
      </c>
      <c r="U29" s="118"/>
      <c r="V29" s="130">
        <v>-5.24</v>
      </c>
    </row>
    <row r="30" spans="2:22" x14ac:dyDescent="0.55000000000000004">
      <c r="B30" s="4" t="s">
        <v>105</v>
      </c>
      <c r="D30" s="63">
        <v>0</v>
      </c>
      <c r="E30" s="118"/>
      <c r="F30" s="63">
        <v>570485295</v>
      </c>
      <c r="G30" s="118"/>
      <c r="H30" s="63">
        <v>-659926630</v>
      </c>
      <c r="I30" s="118"/>
      <c r="J30" s="63">
        <v>-89441335</v>
      </c>
      <c r="K30" s="118"/>
      <c r="L30" s="132">
        <v>-2.17</v>
      </c>
      <c r="M30" s="118"/>
      <c r="N30" s="63">
        <v>282900000</v>
      </c>
      <c r="O30" s="118"/>
      <c r="P30" s="63">
        <v>-149703930</v>
      </c>
      <c r="Q30" s="118"/>
      <c r="R30" s="63">
        <v>-758536384</v>
      </c>
      <c r="S30" s="118"/>
      <c r="T30" s="63">
        <v>-625340314</v>
      </c>
      <c r="U30" s="118"/>
      <c r="V30" s="130">
        <v>-6.79</v>
      </c>
    </row>
    <row r="31" spans="2:22" x14ac:dyDescent="0.55000000000000004">
      <c r="D31" s="63"/>
      <c r="E31" s="118"/>
      <c r="F31" s="63"/>
      <c r="G31" s="118"/>
      <c r="H31" s="63"/>
      <c r="I31" s="118"/>
      <c r="J31" s="63"/>
      <c r="K31" s="118"/>
      <c r="L31" s="119"/>
      <c r="M31" s="118"/>
      <c r="N31" s="63"/>
      <c r="O31" s="118"/>
      <c r="P31" s="63"/>
      <c r="Q31" s="118"/>
      <c r="R31" s="63"/>
      <c r="S31" s="118"/>
      <c r="T31" s="63"/>
      <c r="U31" s="118"/>
      <c r="V31" s="32"/>
    </row>
    <row r="32" spans="2:22" ht="21.75" thickBot="1" x14ac:dyDescent="0.6">
      <c r="B32" s="36" t="s">
        <v>68</v>
      </c>
      <c r="D32" s="67">
        <f>SUM(D10:D31)</f>
        <v>284952418</v>
      </c>
      <c r="E32" s="6"/>
      <c r="F32" s="67">
        <f>SUM(F10:F31)</f>
        <v>791683339</v>
      </c>
      <c r="G32" s="6"/>
      <c r="H32" s="67">
        <f>SUM(H10:H31)</f>
        <v>-836979554</v>
      </c>
      <c r="I32" s="6"/>
      <c r="J32" s="67">
        <f>SUM(J10:J31)</f>
        <v>239656203</v>
      </c>
      <c r="K32" s="6"/>
      <c r="L32" s="131">
        <f>SUM(L10:L31)</f>
        <v>5.83</v>
      </c>
      <c r="M32" s="6"/>
      <c r="N32" s="67">
        <f>SUM(N10:N31)</f>
        <v>1477125935</v>
      </c>
      <c r="O32" s="6"/>
      <c r="P32" s="67">
        <f>SUM(P10:P31)</f>
        <v>-1023915986</v>
      </c>
      <c r="Q32" s="6"/>
      <c r="R32" s="67">
        <f>SUM(R10:R31)</f>
        <v>-1920222055</v>
      </c>
      <c r="S32" s="6"/>
      <c r="T32" s="67">
        <f>SUM(T10:T31)</f>
        <v>-1467012106</v>
      </c>
      <c r="U32" s="6"/>
      <c r="V32" s="131">
        <f>SUM(V10:V31)</f>
        <v>-15.929999999999996</v>
      </c>
    </row>
    <row r="33" spans="1:22" ht="21.75" thickTop="1" x14ac:dyDescent="0.55000000000000004"/>
    <row r="34" spans="1:22" ht="21" customHeight="1" x14ac:dyDescent="0.55000000000000004">
      <c r="A34" s="222">
        <v>11</v>
      </c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</row>
    <row r="35" spans="1:22" x14ac:dyDescent="0.55000000000000004">
      <c r="T35" s="22"/>
    </row>
  </sheetData>
  <sortState xmlns:xlrd2="http://schemas.microsoft.com/office/spreadsheetml/2017/richdata2" ref="B10:V30">
    <sortCondition descending="1" ref="T10:T30"/>
  </sortState>
  <mergeCells count="17">
    <mergeCell ref="A34:V34"/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AB34"/>
  <sheetViews>
    <sheetView rightToLeft="1" view="pageBreakPreview" topLeftCell="A7" zoomScale="85" zoomScaleNormal="70" zoomScaleSheetLayoutView="85" workbookViewId="0">
      <selection activeCell="L29" sqref="L29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72" t="s">
        <v>86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5"/>
      <c r="R2" s="15"/>
      <c r="S2" s="15"/>
      <c r="T2" s="15"/>
      <c r="U2" s="15"/>
    </row>
    <row r="3" spans="2:28" ht="30" x14ac:dyDescent="0.6">
      <c r="B3" s="172" t="s">
        <v>39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5"/>
      <c r="R3" s="15"/>
    </row>
    <row r="4" spans="2:28" ht="30" x14ac:dyDescent="0.6">
      <c r="B4" s="172" t="s">
        <v>254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5"/>
      <c r="R4" s="15"/>
    </row>
    <row r="5" spans="2:28" ht="54" customHeight="1" x14ac:dyDescent="0.6"/>
    <row r="6" spans="2:28" s="2" customFormat="1" ht="30" x14ac:dyDescent="0.55000000000000004">
      <c r="B6" s="12" t="s">
        <v>241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4" customFormat="1" ht="27" customHeight="1" x14ac:dyDescent="0.6">
      <c r="B7" s="173" t="s">
        <v>43</v>
      </c>
      <c r="D7" s="174" t="s">
        <v>41</v>
      </c>
      <c r="E7" s="174" t="s">
        <v>41</v>
      </c>
      <c r="F7" s="174" t="s">
        <v>41</v>
      </c>
      <c r="G7" s="174" t="s">
        <v>41</v>
      </c>
      <c r="H7" s="174" t="s">
        <v>41</v>
      </c>
      <c r="I7" s="174" t="s">
        <v>41</v>
      </c>
      <c r="J7" s="174" t="s">
        <v>41</v>
      </c>
      <c r="L7" s="174" t="s">
        <v>42</v>
      </c>
      <c r="M7" s="174" t="s">
        <v>42</v>
      </c>
      <c r="N7" s="174" t="s">
        <v>42</v>
      </c>
      <c r="O7" s="174" t="s">
        <v>42</v>
      </c>
      <c r="P7" s="174" t="s">
        <v>42</v>
      </c>
      <c r="Q7" s="174" t="s">
        <v>42</v>
      </c>
      <c r="R7" s="174" t="s">
        <v>42</v>
      </c>
    </row>
    <row r="8" spans="2:28" s="38" customFormat="1" ht="48" customHeight="1" x14ac:dyDescent="0.75">
      <c r="B8" s="173" t="s">
        <v>43</v>
      </c>
      <c r="D8" s="223" t="s">
        <v>61</v>
      </c>
      <c r="E8" s="39"/>
      <c r="F8" s="223" t="s">
        <v>58</v>
      </c>
      <c r="G8" s="39"/>
      <c r="H8" s="223" t="s">
        <v>59</v>
      </c>
      <c r="I8" s="39"/>
      <c r="J8" s="223" t="s">
        <v>62</v>
      </c>
      <c r="L8" s="223" t="s">
        <v>61</v>
      </c>
      <c r="M8" s="39"/>
      <c r="N8" s="223" t="s">
        <v>58</v>
      </c>
      <c r="O8" s="39"/>
      <c r="P8" s="223" t="s">
        <v>59</v>
      </c>
      <c r="Q8" s="39"/>
      <c r="R8" s="223" t="s">
        <v>62</v>
      </c>
    </row>
    <row r="9" spans="2:28" ht="21.75" x14ac:dyDescent="0.6">
      <c r="B9" s="35" t="s">
        <v>91</v>
      </c>
      <c r="C9" s="4"/>
      <c r="D9" s="65">
        <v>481292242</v>
      </c>
      <c r="E9" s="6"/>
      <c r="F9" s="65">
        <v>103046719</v>
      </c>
      <c r="G9" s="6"/>
      <c r="H9" s="65">
        <v>0</v>
      </c>
      <c r="I9" s="6"/>
      <c r="J9" s="65">
        <v>584338961</v>
      </c>
      <c r="K9" s="6"/>
      <c r="L9" s="65">
        <v>1911785652</v>
      </c>
      <c r="M9" s="6"/>
      <c r="N9" s="65">
        <v>-12810877</v>
      </c>
      <c r="O9" s="6"/>
      <c r="P9" s="65">
        <v>0</v>
      </c>
      <c r="Q9" s="4"/>
      <c r="R9" s="65">
        <v>1898974775</v>
      </c>
    </row>
    <row r="10" spans="2:28" ht="21.75" x14ac:dyDescent="0.6">
      <c r="B10" s="4" t="s">
        <v>80</v>
      </c>
      <c r="C10" s="4"/>
      <c r="D10" s="66">
        <v>0</v>
      </c>
      <c r="E10" s="6"/>
      <c r="F10" s="66">
        <v>0</v>
      </c>
      <c r="G10" s="6"/>
      <c r="H10" s="66">
        <v>471325377</v>
      </c>
      <c r="I10" s="6"/>
      <c r="J10" s="66">
        <v>471325377</v>
      </c>
      <c r="K10" s="6"/>
      <c r="L10" s="66">
        <v>0</v>
      </c>
      <c r="M10" s="6"/>
      <c r="N10" s="66">
        <v>0</v>
      </c>
      <c r="O10" s="6"/>
      <c r="P10" s="66">
        <v>471325377</v>
      </c>
      <c r="Q10" s="4"/>
      <c r="R10" s="66">
        <v>471325377</v>
      </c>
    </row>
    <row r="11" spans="2:28" ht="21.75" x14ac:dyDescent="0.6">
      <c r="B11" s="4" t="s">
        <v>114</v>
      </c>
      <c r="C11" s="4"/>
      <c r="D11" s="66">
        <v>0</v>
      </c>
      <c r="E11" s="6"/>
      <c r="F11" s="66">
        <v>-124949028</v>
      </c>
      <c r="G11" s="6"/>
      <c r="H11" s="66">
        <v>133553093</v>
      </c>
      <c r="I11" s="6"/>
      <c r="J11" s="66">
        <v>8604065</v>
      </c>
      <c r="K11" s="6"/>
      <c r="L11" s="66">
        <v>0</v>
      </c>
      <c r="M11" s="6"/>
      <c r="N11" s="66">
        <v>304714393</v>
      </c>
      <c r="O11" s="6"/>
      <c r="P11" s="66">
        <v>125183611</v>
      </c>
      <c r="Q11" s="4"/>
      <c r="R11" s="66">
        <v>429898004</v>
      </c>
    </row>
    <row r="12" spans="2:28" ht="21.75" x14ac:dyDescent="0.6">
      <c r="B12" s="4" t="s">
        <v>106</v>
      </c>
      <c r="C12" s="4"/>
      <c r="D12" s="66">
        <v>0</v>
      </c>
      <c r="E12" s="6"/>
      <c r="F12" s="66">
        <v>-18125397</v>
      </c>
      <c r="G12" s="6"/>
      <c r="H12" s="66">
        <v>0</v>
      </c>
      <c r="I12" s="6"/>
      <c r="J12" s="66">
        <v>-18125397</v>
      </c>
      <c r="K12" s="6"/>
      <c r="L12" s="66">
        <v>0</v>
      </c>
      <c r="M12" s="6"/>
      <c r="N12" s="66">
        <v>355675838</v>
      </c>
      <c r="O12" s="6"/>
      <c r="P12" s="66">
        <v>0</v>
      </c>
      <c r="Q12" s="4"/>
      <c r="R12" s="66">
        <v>355675838</v>
      </c>
    </row>
    <row r="13" spans="2:28" ht="21.75" x14ac:dyDescent="0.6">
      <c r="B13" s="4" t="s">
        <v>82</v>
      </c>
      <c r="C13" s="4"/>
      <c r="D13" s="66">
        <v>0</v>
      </c>
      <c r="E13" s="6"/>
      <c r="F13" s="66">
        <v>-33031664</v>
      </c>
      <c r="G13" s="6"/>
      <c r="H13" s="66">
        <v>43390944</v>
      </c>
      <c r="I13" s="6"/>
      <c r="J13" s="66">
        <v>10359280</v>
      </c>
      <c r="K13" s="6"/>
      <c r="L13" s="66">
        <v>0</v>
      </c>
      <c r="M13" s="6"/>
      <c r="N13" s="66">
        <v>102114917</v>
      </c>
      <c r="O13" s="6"/>
      <c r="P13" s="66">
        <v>35925899</v>
      </c>
      <c r="Q13" s="4"/>
      <c r="R13" s="66">
        <v>138040816</v>
      </c>
    </row>
    <row r="14" spans="2:28" ht="21.75" x14ac:dyDescent="0.6">
      <c r="B14" s="4" t="s">
        <v>261</v>
      </c>
      <c r="C14" s="4"/>
      <c r="D14" s="66">
        <v>0</v>
      </c>
      <c r="E14" s="6"/>
      <c r="F14" s="66">
        <v>14403128</v>
      </c>
      <c r="G14" s="6"/>
      <c r="H14" s="66">
        <v>0</v>
      </c>
      <c r="I14" s="6"/>
      <c r="J14" s="66">
        <v>14403128</v>
      </c>
      <c r="K14" s="6"/>
      <c r="L14" s="66">
        <v>0</v>
      </c>
      <c r="M14" s="6"/>
      <c r="N14" s="66">
        <v>14403128</v>
      </c>
      <c r="O14" s="6"/>
      <c r="P14" s="66">
        <v>0</v>
      </c>
      <c r="Q14" s="4"/>
      <c r="R14" s="66">
        <v>14403128</v>
      </c>
    </row>
    <row r="15" spans="2:28" ht="21.75" x14ac:dyDescent="0.6">
      <c r="B15" s="4" t="s">
        <v>109</v>
      </c>
      <c r="C15" s="4"/>
      <c r="D15" s="66">
        <v>0</v>
      </c>
      <c r="E15" s="6"/>
      <c r="F15" s="66">
        <v>0</v>
      </c>
      <c r="G15" s="6"/>
      <c r="H15" s="66">
        <v>0</v>
      </c>
      <c r="I15" s="6"/>
      <c r="J15" s="66">
        <v>0</v>
      </c>
      <c r="K15" s="6"/>
      <c r="L15" s="66">
        <v>0</v>
      </c>
      <c r="M15" s="6"/>
      <c r="N15" s="66">
        <v>0</v>
      </c>
      <c r="O15" s="6"/>
      <c r="P15" s="66">
        <v>9513536</v>
      </c>
      <c r="Q15" s="4"/>
      <c r="R15" s="66">
        <v>9513536</v>
      </c>
    </row>
    <row r="16" spans="2:28" ht="21.75" x14ac:dyDescent="0.6">
      <c r="B16" s="4" t="s">
        <v>89</v>
      </c>
      <c r="C16" s="4"/>
      <c r="D16" s="66">
        <v>0</v>
      </c>
      <c r="E16" s="6"/>
      <c r="F16" s="66">
        <v>-895557</v>
      </c>
      <c r="G16" s="6"/>
      <c r="H16" s="66">
        <v>0</v>
      </c>
      <c r="I16" s="6"/>
      <c r="J16" s="66">
        <v>-895557</v>
      </c>
      <c r="K16" s="6"/>
      <c r="L16" s="66">
        <v>0</v>
      </c>
      <c r="M16" s="6"/>
      <c r="N16" s="66">
        <v>5883441</v>
      </c>
      <c r="O16" s="6"/>
      <c r="P16" s="66">
        <v>0</v>
      </c>
      <c r="Q16" s="4"/>
      <c r="R16" s="66">
        <v>5883441</v>
      </c>
    </row>
    <row r="17" spans="1:18" ht="21.75" x14ac:dyDescent="0.6">
      <c r="B17" s="4" t="s">
        <v>267</v>
      </c>
      <c r="C17" s="4"/>
      <c r="D17" s="66">
        <v>0</v>
      </c>
      <c r="E17" s="6"/>
      <c r="F17" s="66">
        <v>-10099918</v>
      </c>
      <c r="G17" s="6"/>
      <c r="H17" s="66">
        <v>0</v>
      </c>
      <c r="I17" s="6"/>
      <c r="J17" s="66">
        <v>-10099918</v>
      </c>
      <c r="K17" s="6"/>
      <c r="L17" s="66">
        <v>0</v>
      </c>
      <c r="M17" s="6"/>
      <c r="N17" s="66">
        <v>-10099918</v>
      </c>
      <c r="O17" s="6"/>
      <c r="P17" s="66">
        <v>0</v>
      </c>
      <c r="Q17" s="4"/>
      <c r="R17" s="66">
        <v>-10099918</v>
      </c>
    </row>
    <row r="18" spans="1:18" ht="21.75" x14ac:dyDescent="0.6">
      <c r="B18" s="4" t="s">
        <v>113</v>
      </c>
      <c r="C18" s="4"/>
      <c r="D18" s="66">
        <v>0</v>
      </c>
      <c r="E18" s="6"/>
      <c r="F18" s="66">
        <v>0</v>
      </c>
      <c r="G18" s="6"/>
      <c r="H18" s="66">
        <v>0</v>
      </c>
      <c r="I18" s="6"/>
      <c r="J18" s="66">
        <v>0</v>
      </c>
      <c r="K18" s="6"/>
      <c r="L18" s="66">
        <v>0</v>
      </c>
      <c r="M18" s="6"/>
      <c r="N18" s="66">
        <v>0</v>
      </c>
      <c r="O18" s="6"/>
      <c r="P18" s="66">
        <v>-11683877</v>
      </c>
      <c r="Q18" s="4"/>
      <c r="R18" s="66">
        <v>-11683877</v>
      </c>
    </row>
    <row r="19" spans="1:18" ht="21.75" x14ac:dyDescent="0.6">
      <c r="B19" s="4" t="s">
        <v>119</v>
      </c>
      <c r="C19" s="4"/>
      <c r="D19" s="66">
        <v>0</v>
      </c>
      <c r="E19" s="6"/>
      <c r="F19" s="66">
        <v>0</v>
      </c>
      <c r="G19" s="6"/>
      <c r="H19" s="66">
        <v>0</v>
      </c>
      <c r="I19" s="6"/>
      <c r="J19" s="66">
        <v>0</v>
      </c>
      <c r="K19" s="6"/>
      <c r="L19" s="66">
        <v>0</v>
      </c>
      <c r="M19" s="6"/>
      <c r="N19" s="66">
        <v>0</v>
      </c>
      <c r="O19" s="6"/>
      <c r="P19" s="66">
        <v>-13209603</v>
      </c>
      <c r="Q19" s="4"/>
      <c r="R19" s="66">
        <v>-13209603</v>
      </c>
    </row>
    <row r="20" spans="1:18" ht="21.75" x14ac:dyDescent="0.6">
      <c r="B20" s="4" t="s">
        <v>103</v>
      </c>
      <c r="C20" s="4"/>
      <c r="D20" s="66">
        <v>0</v>
      </c>
      <c r="E20" s="6"/>
      <c r="F20" s="66">
        <v>0</v>
      </c>
      <c r="G20" s="6"/>
      <c r="H20" s="66">
        <v>0</v>
      </c>
      <c r="I20" s="6"/>
      <c r="J20" s="66">
        <v>0</v>
      </c>
      <c r="K20" s="6"/>
      <c r="L20" s="66">
        <v>0</v>
      </c>
      <c r="M20" s="6"/>
      <c r="N20" s="66">
        <v>0</v>
      </c>
      <c r="O20" s="6"/>
      <c r="P20" s="66">
        <v>-15236034</v>
      </c>
      <c r="Q20" s="4"/>
      <c r="R20" s="66">
        <v>-15236034</v>
      </c>
    </row>
    <row r="21" spans="1:18" ht="21.75" x14ac:dyDescent="0.6">
      <c r="B21" s="4" t="s">
        <v>117</v>
      </c>
      <c r="C21" s="4"/>
      <c r="D21" s="66">
        <v>0</v>
      </c>
      <c r="E21" s="6"/>
      <c r="F21" s="66">
        <v>0</v>
      </c>
      <c r="G21" s="6"/>
      <c r="H21" s="66">
        <v>0</v>
      </c>
      <c r="I21" s="6"/>
      <c r="J21" s="66">
        <v>0</v>
      </c>
      <c r="K21" s="6"/>
      <c r="L21" s="66">
        <v>0</v>
      </c>
      <c r="M21" s="6"/>
      <c r="N21" s="66">
        <v>0</v>
      </c>
      <c r="O21" s="6"/>
      <c r="P21" s="66">
        <v>-17842764</v>
      </c>
      <c r="Q21" s="4"/>
      <c r="R21" s="66">
        <v>-17842764</v>
      </c>
    </row>
    <row r="22" spans="1:18" ht="21.75" x14ac:dyDescent="0.6">
      <c r="B22" s="4" t="s">
        <v>84</v>
      </c>
      <c r="C22" s="4"/>
      <c r="D22" s="66">
        <v>0</v>
      </c>
      <c r="E22" s="6"/>
      <c r="F22" s="66">
        <v>0</v>
      </c>
      <c r="G22" s="6"/>
      <c r="H22" s="66">
        <v>0</v>
      </c>
      <c r="I22" s="6"/>
      <c r="J22" s="66">
        <v>0</v>
      </c>
      <c r="K22" s="6"/>
      <c r="L22" s="66">
        <v>0</v>
      </c>
      <c r="M22" s="6"/>
      <c r="N22" s="66">
        <v>0</v>
      </c>
      <c r="O22" s="6"/>
      <c r="P22" s="66">
        <v>-18416257</v>
      </c>
      <c r="Q22" s="4"/>
      <c r="R22" s="66">
        <v>-18416257</v>
      </c>
    </row>
    <row r="23" spans="1:18" ht="21.75" x14ac:dyDescent="0.6">
      <c r="B23" s="4" t="s">
        <v>79</v>
      </c>
      <c r="C23" s="4"/>
      <c r="D23" s="66">
        <v>0</v>
      </c>
      <c r="E23" s="6"/>
      <c r="F23" s="66">
        <v>0</v>
      </c>
      <c r="G23" s="6"/>
      <c r="H23" s="66">
        <v>0</v>
      </c>
      <c r="I23" s="6"/>
      <c r="J23" s="66">
        <v>0</v>
      </c>
      <c r="K23" s="6"/>
      <c r="L23" s="66">
        <v>0</v>
      </c>
      <c r="M23" s="6"/>
      <c r="N23" s="66">
        <v>0</v>
      </c>
      <c r="O23" s="6"/>
      <c r="P23" s="66">
        <v>-66464947</v>
      </c>
      <c r="Q23" s="4"/>
      <c r="R23" s="66">
        <v>-66464947</v>
      </c>
    </row>
    <row r="24" spans="1:18" ht="21.75" x14ac:dyDescent="0.6">
      <c r="B24" s="4" t="s">
        <v>264</v>
      </c>
      <c r="C24" s="4"/>
      <c r="D24" s="66">
        <v>0</v>
      </c>
      <c r="E24" s="6"/>
      <c r="F24" s="66">
        <v>-79822731</v>
      </c>
      <c r="G24" s="6"/>
      <c r="H24" s="66">
        <v>0</v>
      </c>
      <c r="I24" s="6"/>
      <c r="J24" s="66">
        <v>-79822731</v>
      </c>
      <c r="K24" s="6"/>
      <c r="L24" s="66">
        <v>0</v>
      </c>
      <c r="M24" s="6"/>
      <c r="N24" s="66">
        <v>-79822731</v>
      </c>
      <c r="O24" s="6"/>
      <c r="P24" s="66">
        <v>0</v>
      </c>
      <c r="Q24" s="4"/>
      <c r="R24" s="66">
        <v>-79822731</v>
      </c>
    </row>
    <row r="25" spans="1:18" ht="21.75" x14ac:dyDescent="0.6">
      <c r="B25" s="4" t="s">
        <v>258</v>
      </c>
      <c r="C25" s="4"/>
      <c r="D25" s="66">
        <v>0</v>
      </c>
      <c r="E25" s="6"/>
      <c r="F25" s="66">
        <v>-230038148</v>
      </c>
      <c r="G25" s="6"/>
      <c r="H25" s="66">
        <v>0</v>
      </c>
      <c r="I25" s="6"/>
      <c r="J25" s="66">
        <v>-230038148</v>
      </c>
      <c r="K25" s="6"/>
      <c r="L25" s="66">
        <v>0</v>
      </c>
      <c r="M25" s="6"/>
      <c r="N25" s="66">
        <v>-230038148</v>
      </c>
      <c r="O25" s="6"/>
      <c r="P25" s="66">
        <v>0</v>
      </c>
      <c r="Q25" s="4"/>
      <c r="R25" s="66">
        <v>-230038148</v>
      </c>
    </row>
    <row r="26" spans="1:18" ht="21.75" x14ac:dyDescent="0.6">
      <c r="B26" s="4" t="s">
        <v>96</v>
      </c>
      <c r="C26" s="4"/>
      <c r="D26" s="66">
        <v>0</v>
      </c>
      <c r="E26" s="6"/>
      <c r="F26" s="66">
        <v>0</v>
      </c>
      <c r="G26" s="6"/>
      <c r="H26" s="66">
        <v>0</v>
      </c>
      <c r="I26" s="6"/>
      <c r="J26" s="66">
        <v>0</v>
      </c>
      <c r="K26" s="6"/>
      <c r="L26" s="66">
        <v>0</v>
      </c>
      <c r="M26" s="6"/>
      <c r="N26" s="66">
        <v>0</v>
      </c>
      <c r="O26" s="6"/>
      <c r="P26" s="66">
        <v>-455435619</v>
      </c>
      <c r="Q26" s="4"/>
      <c r="R26" s="66">
        <v>-455435619</v>
      </c>
    </row>
    <row r="27" spans="1:18" ht="21.75" x14ac:dyDescent="0.6">
      <c r="B27" s="4"/>
      <c r="C27" s="4"/>
      <c r="D27" s="66"/>
      <c r="E27" s="6"/>
      <c r="F27" s="66"/>
      <c r="G27" s="6"/>
      <c r="H27" s="66"/>
      <c r="I27" s="6"/>
      <c r="J27" s="66"/>
      <c r="K27" s="6"/>
      <c r="L27" s="66"/>
      <c r="M27" s="6"/>
      <c r="N27" s="66"/>
      <c r="O27" s="6"/>
      <c r="P27" s="66"/>
      <c r="Q27" s="4"/>
      <c r="R27" s="66"/>
    </row>
    <row r="28" spans="1:18" ht="24.75" thickBot="1" x14ac:dyDescent="0.65">
      <c r="B28" s="19" t="s">
        <v>68</v>
      </c>
      <c r="D28" s="68">
        <f>SUM(D9:D27)</f>
        <v>481292242</v>
      </c>
      <c r="E28" s="68">
        <f t="shared" ref="E28:M28" si="0">SUM(E9:E26)</f>
        <v>0</v>
      </c>
      <c r="F28" s="68">
        <f t="shared" si="0"/>
        <v>-379512596</v>
      </c>
      <c r="G28" s="68">
        <f t="shared" si="0"/>
        <v>0</v>
      </c>
      <c r="H28" s="68">
        <f t="shared" si="0"/>
        <v>648269414</v>
      </c>
      <c r="I28" s="68">
        <f t="shared" si="0"/>
        <v>0</v>
      </c>
      <c r="J28" s="68">
        <f t="shared" si="0"/>
        <v>750049060</v>
      </c>
      <c r="K28" s="68">
        <f t="shared" si="0"/>
        <v>0</v>
      </c>
      <c r="L28" s="68">
        <f t="shared" si="0"/>
        <v>1911785652</v>
      </c>
      <c r="M28" s="68">
        <f t="shared" si="0"/>
        <v>0</v>
      </c>
      <c r="N28" s="68">
        <f>SUM(N9:N27)</f>
        <v>450020043</v>
      </c>
      <c r="O28" s="68">
        <f>SUM(O9:O26)</f>
        <v>0</v>
      </c>
      <c r="P28" s="68">
        <f>SUM(P9:P27)</f>
        <v>43659322</v>
      </c>
      <c r="Q28" s="68">
        <f>SUM(Q9:Q26)</f>
        <v>0</v>
      </c>
      <c r="R28" s="68">
        <f>SUM(R9:R27)</f>
        <v>2405465017</v>
      </c>
    </row>
    <row r="29" spans="1:18" ht="21.75" thickTop="1" x14ac:dyDescent="0.6">
      <c r="L29"/>
    </row>
    <row r="30" spans="1:18" ht="21" customHeight="1" x14ac:dyDescent="0.6">
      <c r="A30" s="171">
        <v>12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</row>
    <row r="31" spans="1:18" x14ac:dyDescent="0.6">
      <c r="L31"/>
    </row>
    <row r="32" spans="1:18" x14ac:dyDescent="0.6">
      <c r="L32"/>
    </row>
    <row r="33" spans="12:12" x14ac:dyDescent="0.6">
      <c r="L33"/>
    </row>
    <row r="34" spans="12:12" x14ac:dyDescent="0.6">
      <c r="L34"/>
    </row>
  </sheetData>
  <sortState xmlns:xlrd2="http://schemas.microsoft.com/office/spreadsheetml/2017/richdata2" ref="B9:R26">
    <sortCondition descending="1" ref="R9:R26"/>
  </sortState>
  <mergeCells count="15">
    <mergeCell ref="A30:R30"/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Z37"/>
  <sheetViews>
    <sheetView rightToLeft="1" view="pageBreakPreview" topLeftCell="A10" zoomScale="70" zoomScaleNormal="70" zoomScaleSheetLayoutView="70" workbookViewId="0">
      <selection activeCell="D35" sqref="D35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72" t="s">
        <v>86</v>
      </c>
      <c r="C2" s="172"/>
      <c r="D2" s="172"/>
      <c r="E2" s="172"/>
      <c r="F2" s="172"/>
      <c r="G2" s="172"/>
      <c r="H2" s="172"/>
      <c r="I2" s="172"/>
      <c r="J2" s="172"/>
    </row>
    <row r="3" spans="2:26" ht="31.5" customHeight="1" x14ac:dyDescent="0.55000000000000004">
      <c r="B3" s="172" t="s">
        <v>39</v>
      </c>
      <c r="C3" s="172"/>
      <c r="D3" s="172"/>
      <c r="E3" s="172"/>
      <c r="F3" s="172"/>
      <c r="G3" s="172"/>
      <c r="H3" s="172"/>
      <c r="I3" s="172"/>
      <c r="J3" s="172"/>
    </row>
    <row r="4" spans="2:26" ht="31.5" customHeight="1" x14ac:dyDescent="0.55000000000000004">
      <c r="B4" s="172" t="s">
        <v>254</v>
      </c>
      <c r="C4" s="172"/>
      <c r="D4" s="172"/>
      <c r="E4" s="172"/>
      <c r="F4" s="172"/>
      <c r="G4" s="172"/>
      <c r="H4" s="172"/>
      <c r="I4" s="172"/>
      <c r="J4" s="172"/>
    </row>
    <row r="5" spans="2:26" ht="73.5" customHeight="1" x14ac:dyDescent="0.55000000000000004"/>
    <row r="6" spans="2:26" ht="30" x14ac:dyDescent="0.55000000000000004">
      <c r="B6" s="12" t="s">
        <v>242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30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45" customHeight="1" x14ac:dyDescent="0.55000000000000004">
      <c r="B8" s="176" t="s">
        <v>63</v>
      </c>
      <c r="C8" s="176" t="s">
        <v>63</v>
      </c>
      <c r="D8" s="176" t="s">
        <v>41</v>
      </c>
      <c r="E8" s="176" t="s">
        <v>41</v>
      </c>
      <c r="F8" s="176" t="s">
        <v>41</v>
      </c>
      <c r="H8" s="176" t="s">
        <v>42</v>
      </c>
      <c r="I8" s="176" t="s">
        <v>42</v>
      </c>
      <c r="J8" s="176" t="s">
        <v>42</v>
      </c>
    </row>
    <row r="9" spans="2:26" s="30" customFormat="1" ht="50.25" customHeight="1" x14ac:dyDescent="0.6">
      <c r="B9" s="225" t="s">
        <v>64</v>
      </c>
      <c r="D9" s="225" t="s">
        <v>65</v>
      </c>
      <c r="F9" s="225" t="s">
        <v>66</v>
      </c>
      <c r="H9" s="225" t="s">
        <v>65</v>
      </c>
      <c r="J9" s="225" t="s">
        <v>66</v>
      </c>
    </row>
    <row r="10" spans="2:26" s="4" customFormat="1" ht="22.5" customHeight="1" x14ac:dyDescent="0.55000000000000004">
      <c r="B10" s="35" t="s">
        <v>150</v>
      </c>
      <c r="D10" s="65">
        <v>588969572</v>
      </c>
      <c r="E10" s="6"/>
      <c r="F10" s="10"/>
      <c r="G10" s="6"/>
      <c r="H10" s="65">
        <v>2702864180</v>
      </c>
      <c r="I10" s="6"/>
      <c r="J10" s="95"/>
    </row>
    <row r="11" spans="2:26" s="4" customFormat="1" ht="22.5" customHeight="1" x14ac:dyDescent="0.55000000000000004">
      <c r="B11" s="4" t="s">
        <v>171</v>
      </c>
      <c r="D11" s="66">
        <v>0</v>
      </c>
      <c r="E11" s="6"/>
      <c r="F11" s="6"/>
      <c r="G11" s="6"/>
      <c r="H11" s="66">
        <v>1369857924</v>
      </c>
      <c r="I11" s="6"/>
      <c r="J11" s="32"/>
    </row>
    <row r="12" spans="2:26" s="4" customFormat="1" ht="22.5" customHeight="1" x14ac:dyDescent="0.55000000000000004">
      <c r="B12" s="4" t="s">
        <v>148</v>
      </c>
      <c r="D12" s="66">
        <v>719338197</v>
      </c>
      <c r="E12" s="6"/>
      <c r="F12" s="6"/>
      <c r="G12" s="6"/>
      <c r="H12" s="66">
        <v>1196431073</v>
      </c>
      <c r="I12" s="6"/>
      <c r="J12" s="32"/>
    </row>
    <row r="13" spans="2:26" s="4" customFormat="1" ht="22.5" customHeight="1" x14ac:dyDescent="0.55000000000000004">
      <c r="B13" s="4" t="s">
        <v>170</v>
      </c>
      <c r="D13" s="66">
        <v>0</v>
      </c>
      <c r="E13" s="6"/>
      <c r="F13" s="6"/>
      <c r="G13" s="6"/>
      <c r="H13" s="66">
        <v>1048643862</v>
      </c>
      <c r="I13" s="6"/>
      <c r="J13" s="32"/>
    </row>
    <row r="14" spans="2:26" s="4" customFormat="1" ht="22.5" customHeight="1" x14ac:dyDescent="0.55000000000000004">
      <c r="B14" s="4" t="s">
        <v>149</v>
      </c>
      <c r="D14" s="66">
        <v>549360641</v>
      </c>
      <c r="E14" s="6"/>
      <c r="F14" s="6"/>
      <c r="G14" s="6"/>
      <c r="H14" s="66">
        <v>913803263</v>
      </c>
      <c r="I14" s="6"/>
      <c r="J14" s="32"/>
    </row>
    <row r="15" spans="2:26" s="4" customFormat="1" ht="22.5" customHeight="1" x14ac:dyDescent="0.55000000000000004">
      <c r="B15" s="4" t="s">
        <v>169</v>
      </c>
      <c r="D15" s="66">
        <v>0</v>
      </c>
      <c r="E15" s="6"/>
      <c r="F15" s="6"/>
      <c r="G15" s="6"/>
      <c r="H15" s="66">
        <v>497534269</v>
      </c>
      <c r="I15" s="6"/>
      <c r="J15" s="32"/>
    </row>
    <row r="16" spans="2:26" s="4" customFormat="1" ht="22.5" customHeight="1" x14ac:dyDescent="0.55000000000000004">
      <c r="B16" s="4" t="s">
        <v>202</v>
      </c>
      <c r="D16" s="66">
        <v>0</v>
      </c>
      <c r="E16" s="6"/>
      <c r="F16" s="6"/>
      <c r="G16" s="6"/>
      <c r="H16" s="66">
        <v>168430497</v>
      </c>
      <c r="I16" s="6"/>
      <c r="J16" s="32"/>
    </row>
    <row r="17" spans="2:10" s="4" customFormat="1" ht="22.5" customHeight="1" x14ac:dyDescent="0.55000000000000004">
      <c r="B17" s="4" t="s">
        <v>203</v>
      </c>
      <c r="D17" s="66">
        <v>0</v>
      </c>
      <c r="E17" s="6"/>
      <c r="F17" s="6"/>
      <c r="G17" s="6"/>
      <c r="H17" s="66">
        <v>127274042</v>
      </c>
      <c r="I17" s="6"/>
      <c r="J17" s="32"/>
    </row>
    <row r="18" spans="2:10" s="4" customFormat="1" ht="22.5" customHeight="1" x14ac:dyDescent="0.55000000000000004">
      <c r="B18" s="4" t="s">
        <v>204</v>
      </c>
      <c r="D18" s="66">
        <v>0</v>
      </c>
      <c r="E18" s="6"/>
      <c r="F18" s="6"/>
      <c r="G18" s="6"/>
      <c r="H18" s="66">
        <v>172669</v>
      </c>
      <c r="I18" s="6"/>
      <c r="J18" s="32"/>
    </row>
    <row r="19" spans="2:10" s="4" customFormat="1" ht="22.5" customHeight="1" x14ac:dyDescent="0.55000000000000004">
      <c r="B19" s="4" t="s">
        <v>164</v>
      </c>
      <c r="D19" s="66">
        <v>30039</v>
      </c>
      <c r="E19" s="6"/>
      <c r="F19" s="6"/>
      <c r="G19" s="6"/>
      <c r="H19" s="66">
        <v>118261</v>
      </c>
      <c r="I19" s="6"/>
      <c r="J19" s="32"/>
    </row>
    <row r="20" spans="2:10" s="4" customFormat="1" ht="22.5" customHeight="1" x14ac:dyDescent="0.55000000000000004">
      <c r="B20" s="4" t="s">
        <v>154</v>
      </c>
      <c r="D20" s="66">
        <v>23229</v>
      </c>
      <c r="E20" s="6"/>
      <c r="F20" s="6"/>
      <c r="G20" s="6"/>
      <c r="H20" s="66">
        <v>113073</v>
      </c>
      <c r="I20" s="6"/>
      <c r="J20" s="32"/>
    </row>
    <row r="21" spans="2:10" s="4" customFormat="1" ht="22.5" customHeight="1" x14ac:dyDescent="0.55000000000000004">
      <c r="B21" s="4" t="s">
        <v>151</v>
      </c>
      <c r="D21" s="66">
        <v>91232</v>
      </c>
      <c r="E21" s="6"/>
      <c r="F21" s="6"/>
      <c r="G21" s="6"/>
      <c r="H21" s="66">
        <v>91232</v>
      </c>
      <c r="I21" s="6"/>
      <c r="J21" s="32"/>
    </row>
    <row r="22" spans="2:10" s="4" customFormat="1" ht="22.5" customHeight="1" x14ac:dyDescent="0.55000000000000004">
      <c r="B22" s="4" t="s">
        <v>152</v>
      </c>
      <c r="D22" s="66">
        <v>20836</v>
      </c>
      <c r="E22" s="6"/>
      <c r="F22" s="6"/>
      <c r="G22" s="6"/>
      <c r="H22" s="66">
        <v>20836</v>
      </c>
      <c r="I22" s="6"/>
      <c r="J22" s="32"/>
    </row>
    <row r="23" spans="2:10" s="4" customFormat="1" ht="22.5" customHeight="1" x14ac:dyDescent="0.55000000000000004">
      <c r="B23" s="4" t="s">
        <v>155</v>
      </c>
      <c r="D23" s="66">
        <v>8927</v>
      </c>
      <c r="E23" s="6"/>
      <c r="F23" s="6"/>
      <c r="G23" s="6"/>
      <c r="H23" s="66">
        <v>18684</v>
      </c>
      <c r="I23" s="6"/>
      <c r="J23" s="32"/>
    </row>
    <row r="24" spans="2:10" s="4" customFormat="1" ht="22.5" customHeight="1" x14ac:dyDescent="0.55000000000000004">
      <c r="B24" s="4" t="s">
        <v>161</v>
      </c>
      <c r="D24" s="66">
        <v>3999</v>
      </c>
      <c r="E24" s="6"/>
      <c r="F24" s="6"/>
      <c r="G24" s="6"/>
      <c r="H24" s="66">
        <v>15641</v>
      </c>
      <c r="I24" s="6"/>
      <c r="J24" s="32"/>
    </row>
    <row r="25" spans="2:10" s="4" customFormat="1" ht="22.5" customHeight="1" x14ac:dyDescent="0.55000000000000004">
      <c r="B25" s="4" t="s">
        <v>160</v>
      </c>
      <c r="D25" s="66">
        <v>4023</v>
      </c>
      <c r="E25" s="6"/>
      <c r="F25" s="6"/>
      <c r="G25" s="6"/>
      <c r="H25" s="66">
        <v>14882</v>
      </c>
      <c r="I25" s="6"/>
      <c r="J25" s="32"/>
    </row>
    <row r="26" spans="2:10" s="4" customFormat="1" ht="22.5" customHeight="1" x14ac:dyDescent="0.55000000000000004">
      <c r="B26" s="4" t="s">
        <v>158</v>
      </c>
      <c r="D26" s="66">
        <v>3676</v>
      </c>
      <c r="E26" s="6"/>
      <c r="F26" s="6"/>
      <c r="G26" s="6"/>
      <c r="H26" s="66">
        <v>14014</v>
      </c>
      <c r="I26" s="6"/>
      <c r="J26" s="32"/>
    </row>
    <row r="27" spans="2:10" s="4" customFormat="1" ht="22.5" customHeight="1" x14ac:dyDescent="0.55000000000000004">
      <c r="B27" s="4" t="s">
        <v>157</v>
      </c>
      <c r="D27" s="66">
        <v>4016</v>
      </c>
      <c r="E27" s="6"/>
      <c r="F27" s="6"/>
      <c r="G27" s="6"/>
      <c r="H27" s="66">
        <v>11807</v>
      </c>
      <c r="I27" s="6"/>
      <c r="J27" s="32"/>
    </row>
    <row r="28" spans="2:10" s="4" customFormat="1" ht="22.5" customHeight="1" x14ac:dyDescent="0.55000000000000004">
      <c r="B28" s="4" t="s">
        <v>162</v>
      </c>
      <c r="D28" s="66">
        <v>1721</v>
      </c>
      <c r="E28" s="6"/>
      <c r="F28" s="6"/>
      <c r="G28" s="6"/>
      <c r="H28" s="66">
        <v>10945</v>
      </c>
      <c r="I28" s="6"/>
      <c r="J28" s="32"/>
    </row>
    <row r="29" spans="2:10" s="4" customFormat="1" ht="22.5" customHeight="1" x14ac:dyDescent="0.55000000000000004">
      <c r="B29" s="4" t="s">
        <v>163</v>
      </c>
      <c r="D29" s="66">
        <v>2471</v>
      </c>
      <c r="E29" s="6"/>
      <c r="F29" s="6"/>
      <c r="G29" s="6"/>
      <c r="H29" s="66">
        <v>9665</v>
      </c>
      <c r="I29" s="6"/>
      <c r="J29" s="32"/>
    </row>
    <row r="30" spans="2:10" s="4" customFormat="1" ht="22.5" customHeight="1" x14ac:dyDescent="0.55000000000000004">
      <c r="B30" s="4" t="s">
        <v>159</v>
      </c>
      <c r="D30" s="66">
        <v>2852</v>
      </c>
      <c r="E30" s="6"/>
      <c r="F30" s="6"/>
      <c r="G30" s="6"/>
      <c r="H30" s="66">
        <v>9255</v>
      </c>
      <c r="I30" s="6"/>
      <c r="J30" s="32"/>
    </row>
    <row r="31" spans="2:10" s="4" customFormat="1" ht="22.5" customHeight="1" x14ac:dyDescent="0.55000000000000004">
      <c r="B31" s="4" t="s">
        <v>166</v>
      </c>
      <c r="D31" s="66">
        <v>608</v>
      </c>
      <c r="E31" s="6"/>
      <c r="F31" s="6"/>
      <c r="G31" s="6"/>
      <c r="H31" s="66">
        <v>3786</v>
      </c>
      <c r="I31" s="6"/>
      <c r="J31" s="32"/>
    </row>
    <row r="32" spans="2:10" s="4" customFormat="1" ht="22.5" customHeight="1" x14ac:dyDescent="0.55000000000000004">
      <c r="B32" s="4" t="s">
        <v>167</v>
      </c>
      <c r="D32" s="66">
        <v>423</v>
      </c>
      <c r="E32" s="6"/>
      <c r="F32" s="6"/>
      <c r="G32" s="6"/>
      <c r="H32" s="66">
        <v>1666</v>
      </c>
      <c r="I32" s="6"/>
      <c r="J32" s="32"/>
    </row>
    <row r="33" spans="1:10" s="4" customFormat="1" ht="21.75" customHeight="1" x14ac:dyDescent="0.55000000000000004">
      <c r="D33" s="66"/>
      <c r="E33" s="6"/>
      <c r="F33" s="6"/>
      <c r="G33" s="6"/>
      <c r="H33" s="66"/>
      <c r="I33" s="6"/>
      <c r="J33" s="32"/>
    </row>
    <row r="34" spans="1:10" ht="21.75" customHeight="1" thickBot="1" x14ac:dyDescent="0.6">
      <c r="B34" s="224" t="s">
        <v>68</v>
      </c>
      <c r="C34" s="224"/>
      <c r="D34" s="68">
        <f>SUM(D10:D33)</f>
        <v>1857866462</v>
      </c>
      <c r="E34" s="69"/>
      <c r="F34" s="70"/>
      <c r="G34" s="69"/>
      <c r="H34" s="68">
        <f>SUM(H10:H33)</f>
        <v>8025465526</v>
      </c>
      <c r="I34" s="69"/>
      <c r="J34" s="97"/>
    </row>
    <row r="35" spans="1:10" ht="21.75" customHeight="1" thickTop="1" x14ac:dyDescent="0.55000000000000004">
      <c r="D35" s="2" t="s">
        <v>229</v>
      </c>
      <c r="J35" s="94"/>
    </row>
    <row r="36" spans="1:10" ht="21" customHeight="1" x14ac:dyDescent="0.55000000000000004">
      <c r="A36" s="171">
        <v>13</v>
      </c>
      <c r="B36" s="171"/>
      <c r="C36" s="171"/>
      <c r="D36" s="171"/>
      <c r="E36" s="171"/>
      <c r="F36" s="171"/>
      <c r="G36" s="171"/>
      <c r="H36" s="171"/>
      <c r="I36" s="171"/>
      <c r="J36" s="171"/>
    </row>
    <row r="37" spans="1:10" ht="21.75" customHeight="1" x14ac:dyDescent="0.55000000000000004">
      <c r="J37" s="94"/>
    </row>
  </sheetData>
  <sortState xmlns:xlrd2="http://schemas.microsoft.com/office/spreadsheetml/2017/richdata2" ref="B10:H32">
    <sortCondition descending="1" ref="H10:H32"/>
  </sortState>
  <mergeCells count="13">
    <mergeCell ref="A36:J36"/>
    <mergeCell ref="B2:J2"/>
    <mergeCell ref="B3:J3"/>
    <mergeCell ref="B4:J4"/>
    <mergeCell ref="B34:C34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6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P17"/>
  <sheetViews>
    <sheetView rightToLeft="1" view="pageBreakPreview" topLeftCell="A4" zoomScale="90" zoomScaleNormal="70" zoomScaleSheetLayoutView="90" workbookViewId="0">
      <selection activeCell="F13" sqref="F13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72" t="s">
        <v>86</v>
      </c>
      <c r="C2" s="172"/>
      <c r="D2" s="172"/>
      <c r="E2" s="172"/>
      <c r="F2" s="172"/>
    </row>
    <row r="3" spans="2:16" ht="30" x14ac:dyDescent="0.55000000000000004">
      <c r="B3" s="172" t="s">
        <v>39</v>
      </c>
      <c r="C3" s="172"/>
      <c r="D3" s="172"/>
      <c r="E3" s="172"/>
      <c r="F3" s="172"/>
    </row>
    <row r="4" spans="2:16" ht="30" x14ac:dyDescent="0.55000000000000004">
      <c r="B4" s="172" t="s">
        <v>254</v>
      </c>
      <c r="C4" s="172"/>
      <c r="D4" s="172"/>
      <c r="E4" s="172"/>
      <c r="F4" s="172"/>
    </row>
    <row r="5" spans="2:16" ht="125.25" customHeight="1" x14ac:dyDescent="0.55000000000000004"/>
    <row r="6" spans="2:16" s="19" customFormat="1" ht="24" x14ac:dyDescent="0.6">
      <c r="B6" s="46" t="s">
        <v>243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15" t="s">
        <v>67</v>
      </c>
      <c r="D8" s="172" t="s">
        <v>41</v>
      </c>
      <c r="F8" s="172" t="s">
        <v>255</v>
      </c>
    </row>
    <row r="9" spans="2:16" ht="30" x14ac:dyDescent="0.55000000000000004">
      <c r="B9" s="227" t="s">
        <v>67</v>
      </c>
      <c r="D9" s="228" t="s">
        <v>36</v>
      </c>
      <c r="F9" s="228" t="s">
        <v>36</v>
      </c>
    </row>
    <row r="10" spans="2:16" x14ac:dyDescent="0.55000000000000004">
      <c r="B10" s="2" t="s">
        <v>67</v>
      </c>
      <c r="D10" s="71">
        <v>5992094</v>
      </c>
      <c r="E10" s="69"/>
      <c r="F10" s="71">
        <v>12922581</v>
      </c>
    </row>
    <row r="11" spans="2:16" x14ac:dyDescent="0.55000000000000004">
      <c r="B11" s="2" t="s">
        <v>87</v>
      </c>
      <c r="D11" s="71">
        <v>0</v>
      </c>
      <c r="E11" s="69"/>
      <c r="F11" s="71">
        <v>6478497</v>
      </c>
    </row>
    <row r="12" spans="2:16" x14ac:dyDescent="0.55000000000000004">
      <c r="B12" s="2" t="s">
        <v>125</v>
      </c>
      <c r="D12" s="71">
        <v>1586215</v>
      </c>
      <c r="E12" s="69"/>
      <c r="F12" s="71">
        <v>1647384</v>
      </c>
    </row>
    <row r="13" spans="2:16" ht="21.75" thickBot="1" x14ac:dyDescent="0.6">
      <c r="B13" s="24" t="s">
        <v>68</v>
      </c>
      <c r="D13" s="68">
        <f>SUM(D10:D12)</f>
        <v>7578309</v>
      </c>
      <c r="E13" s="69"/>
      <c r="F13" s="68">
        <f>SUM(F10:F12)</f>
        <v>21048462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26">
        <v>14</v>
      </c>
      <c r="B17" s="226"/>
      <c r="C17" s="226"/>
      <c r="D17" s="226"/>
      <c r="E17" s="226"/>
      <c r="F17" s="226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83A6-3BCF-46BD-91E7-A4B25CDA2C41}">
  <sheetPr>
    <pageSetUpPr fitToPage="1"/>
  </sheetPr>
  <dimension ref="A1:K21"/>
  <sheetViews>
    <sheetView rightToLeft="1" view="pageBreakPreview" zoomScale="110" zoomScaleNormal="100" zoomScaleSheetLayoutView="110" workbookViewId="0">
      <selection activeCell="A16" sqref="A16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9.140625" customWidth="1"/>
  </cols>
  <sheetData>
    <row r="1" spans="1:11" ht="25.5" x14ac:dyDescent="0.25">
      <c r="A1" s="194" t="s">
        <v>86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25.5" x14ac:dyDescent="0.25">
      <c r="A2" s="194" t="s">
        <v>39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1" ht="25.5" x14ac:dyDescent="0.25">
      <c r="A3" s="194" t="s">
        <v>254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</row>
    <row r="4" spans="1:11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1" ht="24" x14ac:dyDescent="0.25">
      <c r="A5" s="229" t="s">
        <v>250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</row>
    <row r="6" spans="1:11" ht="21" x14ac:dyDescent="0.25">
      <c r="A6" s="126"/>
      <c r="B6" s="126"/>
      <c r="C6" s="126"/>
      <c r="D6" s="126"/>
      <c r="E6" s="126"/>
      <c r="F6" s="126"/>
      <c r="G6" s="126"/>
      <c r="H6" s="126"/>
      <c r="I6" s="128" t="s">
        <v>41</v>
      </c>
      <c r="J6" s="126"/>
      <c r="K6" s="128" t="s">
        <v>178</v>
      </c>
    </row>
    <row r="7" spans="1:11" ht="114" customHeight="1" x14ac:dyDescent="0.25">
      <c r="A7" s="128" t="s">
        <v>210</v>
      </c>
      <c r="B7" s="126"/>
      <c r="C7" s="144" t="s">
        <v>211</v>
      </c>
      <c r="D7" s="126"/>
      <c r="E7" s="144" t="s">
        <v>212</v>
      </c>
      <c r="F7" s="126"/>
      <c r="G7" s="144" t="s">
        <v>213</v>
      </c>
      <c r="H7" s="126"/>
      <c r="I7" s="143" t="s">
        <v>214</v>
      </c>
      <c r="J7" s="126"/>
      <c r="K7" s="143" t="s">
        <v>214</v>
      </c>
    </row>
    <row r="8" spans="1:11" x14ac:dyDescent="0.25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</row>
    <row r="9" spans="1:11" x14ac:dyDescent="0.25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</row>
    <row r="10" spans="1:11" x14ac:dyDescent="0.25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</row>
    <row r="11" spans="1:11" x14ac:dyDescent="0.25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</row>
    <row r="12" spans="1:11" ht="15.75" thickBot="1" x14ac:dyDescent="0.3">
      <c r="A12" s="161" t="s">
        <v>62</v>
      </c>
      <c r="B12" s="126"/>
      <c r="C12" s="160"/>
      <c r="D12" s="126"/>
      <c r="E12" s="160"/>
      <c r="F12" s="126"/>
      <c r="G12" s="160"/>
      <c r="H12" s="126"/>
      <c r="I12" s="160"/>
      <c r="J12" s="126"/>
      <c r="K12" s="160"/>
    </row>
    <row r="13" spans="1:11" ht="15.75" thickTop="1" x14ac:dyDescent="0.25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</row>
    <row r="14" spans="1:11" x14ac:dyDescent="0.25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</row>
    <row r="15" spans="1:11" ht="29.25" customHeight="1" x14ac:dyDescent="0.25">
      <c r="A15" s="210">
        <v>15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0"/>
    </row>
    <row r="16" spans="1:11" x14ac:dyDescent="0.25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</row>
    <row r="17" spans="1:11" x14ac:dyDescent="0.25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</row>
    <row r="18" spans="1:11" x14ac:dyDescent="0.25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</row>
    <row r="19" spans="1:11" x14ac:dyDescent="0.25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</row>
    <row r="20" spans="1:11" x14ac:dyDescent="0.25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</row>
    <row r="21" spans="1:11" x14ac:dyDescent="0.25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</row>
  </sheetData>
  <mergeCells count="5">
    <mergeCell ref="A1:K1"/>
    <mergeCell ref="A2:K2"/>
    <mergeCell ref="A3:K3"/>
    <mergeCell ref="A5:K5"/>
    <mergeCell ref="A15:K15"/>
  </mergeCells>
  <pageMargins left="0.7" right="0.7" top="0.75" bottom="0.75" header="0.3" footer="0.3"/>
  <pageSetup paperSize="9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37"/>
  <sheetViews>
    <sheetView rightToLeft="1" view="pageBreakPreview" topLeftCell="A4" zoomScale="85" zoomScaleNormal="110" zoomScaleSheetLayoutView="85" workbookViewId="0">
      <selection activeCell="T21" sqref="T21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72" t="s">
        <v>86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</row>
    <row r="3" spans="2:28" ht="30" x14ac:dyDescent="0.55000000000000004">
      <c r="B3" s="172" t="s">
        <v>39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</row>
    <row r="4" spans="2:28" ht="30" x14ac:dyDescent="0.55000000000000004">
      <c r="B4" s="172" t="s">
        <v>254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</row>
    <row r="5" spans="2:28" ht="67.5" customHeight="1" x14ac:dyDescent="0.55000000000000004"/>
    <row r="6" spans="2:28" ht="30" x14ac:dyDescent="0.55000000000000004">
      <c r="B6" s="200" t="s">
        <v>251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30" customFormat="1" ht="24" x14ac:dyDescent="0.6">
      <c r="B7" s="230" t="s">
        <v>1</v>
      </c>
      <c r="D7" s="225" t="s">
        <v>47</v>
      </c>
      <c r="E7" s="225" t="s">
        <v>47</v>
      </c>
      <c r="F7" s="225" t="s">
        <v>47</v>
      </c>
      <c r="G7" s="225" t="s">
        <v>47</v>
      </c>
      <c r="H7" s="225" t="s">
        <v>47</v>
      </c>
      <c r="J7" s="225" t="s">
        <v>41</v>
      </c>
      <c r="K7" s="225" t="s">
        <v>41</v>
      </c>
      <c r="L7" s="225" t="s">
        <v>41</v>
      </c>
      <c r="M7" s="225" t="s">
        <v>41</v>
      </c>
      <c r="N7" s="225" t="s">
        <v>41</v>
      </c>
      <c r="P7" s="225" t="s">
        <v>42</v>
      </c>
      <c r="Q7" s="225" t="s">
        <v>42</v>
      </c>
      <c r="R7" s="225" t="s">
        <v>42</v>
      </c>
      <c r="S7" s="225" t="s">
        <v>42</v>
      </c>
      <c r="T7" s="225" t="s">
        <v>42</v>
      </c>
    </row>
    <row r="8" spans="2:28" s="30" customFormat="1" ht="63.75" customHeight="1" x14ac:dyDescent="0.6">
      <c r="B8" s="230" t="s">
        <v>1</v>
      </c>
      <c r="D8" s="125" t="s">
        <v>205</v>
      </c>
      <c r="E8" s="45"/>
      <c r="F8" s="231" t="s">
        <v>48</v>
      </c>
      <c r="G8" s="45"/>
      <c r="H8" s="231" t="s">
        <v>49</v>
      </c>
      <c r="J8" s="231" t="s">
        <v>50</v>
      </c>
      <c r="K8" s="45"/>
      <c r="L8" s="231" t="s">
        <v>45</v>
      </c>
      <c r="M8" s="45"/>
      <c r="N8" s="231" t="s">
        <v>51</v>
      </c>
      <c r="P8" s="231" t="s">
        <v>50</v>
      </c>
      <c r="Q8" s="45"/>
      <c r="R8" s="231" t="s">
        <v>45</v>
      </c>
      <c r="S8" s="45"/>
      <c r="T8" s="231" t="s">
        <v>51</v>
      </c>
    </row>
    <row r="9" spans="2:28" s="30" customFormat="1" ht="24" x14ac:dyDescent="0.6">
      <c r="B9" s="98" t="s">
        <v>116</v>
      </c>
      <c r="D9" s="75" t="s">
        <v>123</v>
      </c>
      <c r="F9" s="66">
        <v>40000</v>
      </c>
      <c r="H9" s="66">
        <v>7300</v>
      </c>
      <c r="J9" s="75">
        <v>0</v>
      </c>
      <c r="L9" s="75">
        <v>0</v>
      </c>
      <c r="N9" s="75">
        <v>0</v>
      </c>
      <c r="P9" s="66">
        <v>292000000</v>
      </c>
      <c r="R9" s="75">
        <v>0</v>
      </c>
      <c r="T9" s="66">
        <v>292000000</v>
      </c>
    </row>
    <row r="10" spans="2:28" s="30" customFormat="1" ht="24" x14ac:dyDescent="0.6">
      <c r="B10" s="98" t="s">
        <v>102</v>
      </c>
      <c r="D10" s="75" t="s">
        <v>206</v>
      </c>
      <c r="F10" s="66">
        <v>90000</v>
      </c>
      <c r="H10" s="66">
        <v>3500</v>
      </c>
      <c r="J10" s="75">
        <v>0</v>
      </c>
      <c r="L10" s="75">
        <v>0</v>
      </c>
      <c r="N10" s="75">
        <v>0</v>
      </c>
      <c r="P10" s="66">
        <v>315000000</v>
      </c>
      <c r="R10" s="75">
        <v>25207940</v>
      </c>
      <c r="T10" s="66">
        <v>289792060</v>
      </c>
    </row>
    <row r="11" spans="2:28" s="30" customFormat="1" ht="24" x14ac:dyDescent="0.6">
      <c r="B11" s="98" t="s">
        <v>105</v>
      </c>
      <c r="D11" s="75" t="s">
        <v>207</v>
      </c>
      <c r="F11" s="66">
        <v>3450000</v>
      </c>
      <c r="H11" s="66">
        <v>82</v>
      </c>
      <c r="J11" s="75">
        <v>0</v>
      </c>
      <c r="L11" s="75">
        <v>0</v>
      </c>
      <c r="N11" s="75">
        <v>0</v>
      </c>
      <c r="P11" s="66">
        <v>282900000</v>
      </c>
      <c r="R11" s="75">
        <v>0</v>
      </c>
      <c r="T11" s="66">
        <v>282900000</v>
      </c>
    </row>
    <row r="12" spans="2:28" s="30" customFormat="1" ht="24" x14ac:dyDescent="0.6">
      <c r="B12" s="98" t="s">
        <v>118</v>
      </c>
      <c r="D12" s="75" t="s">
        <v>208</v>
      </c>
      <c r="F12" s="66">
        <v>230550</v>
      </c>
      <c r="H12" s="66">
        <v>850</v>
      </c>
      <c r="J12" s="75">
        <v>0</v>
      </c>
      <c r="L12" s="75">
        <v>0</v>
      </c>
      <c r="N12" s="75">
        <v>0</v>
      </c>
      <c r="P12" s="66">
        <v>195967500</v>
      </c>
      <c r="R12" s="75">
        <v>0</v>
      </c>
      <c r="T12" s="66">
        <v>195967500</v>
      </c>
    </row>
    <row r="13" spans="2:28" s="30" customFormat="1" ht="24" x14ac:dyDescent="0.6">
      <c r="B13" s="98" t="s">
        <v>112</v>
      </c>
      <c r="D13" s="75" t="s">
        <v>255</v>
      </c>
      <c r="F13" s="66">
        <v>50000</v>
      </c>
      <c r="H13" s="66">
        <v>2170</v>
      </c>
      <c r="J13" s="75">
        <v>108500000</v>
      </c>
      <c r="L13" s="75">
        <v>15481797</v>
      </c>
      <c r="N13" s="75">
        <v>93018203</v>
      </c>
      <c r="P13" s="66">
        <v>108500000</v>
      </c>
      <c r="R13" s="75">
        <v>15481797</v>
      </c>
      <c r="T13" s="66">
        <v>93018203</v>
      </c>
    </row>
    <row r="14" spans="2:28" s="30" customFormat="1" ht="24" x14ac:dyDescent="0.6">
      <c r="B14" s="98" t="s">
        <v>121</v>
      </c>
      <c r="D14" s="75" t="s">
        <v>209</v>
      </c>
      <c r="F14" s="66">
        <v>100000</v>
      </c>
      <c r="H14" s="66">
        <v>1060</v>
      </c>
      <c r="J14" s="75">
        <v>0</v>
      </c>
      <c r="L14" s="75">
        <v>0</v>
      </c>
      <c r="N14" s="75">
        <v>0</v>
      </c>
      <c r="P14" s="66">
        <v>106000000</v>
      </c>
      <c r="R14" s="75">
        <v>13106843</v>
      </c>
      <c r="T14" s="66">
        <v>92893157</v>
      </c>
    </row>
    <row r="15" spans="2:28" s="30" customFormat="1" ht="24" x14ac:dyDescent="0.6">
      <c r="B15" s="98" t="s">
        <v>90</v>
      </c>
      <c r="D15" s="75" t="s">
        <v>280</v>
      </c>
      <c r="F15" s="66">
        <v>8987</v>
      </c>
      <c r="H15" s="66">
        <v>9500</v>
      </c>
      <c r="J15" s="75">
        <v>85376500</v>
      </c>
      <c r="L15" s="75">
        <v>11706470</v>
      </c>
      <c r="N15" s="75">
        <v>73670030</v>
      </c>
      <c r="P15" s="66">
        <v>85376500</v>
      </c>
      <c r="R15" s="75">
        <v>11706470</v>
      </c>
      <c r="T15" s="66">
        <v>73670030</v>
      </c>
    </row>
    <row r="16" spans="2:28" s="30" customFormat="1" ht="24" x14ac:dyDescent="0.6">
      <c r="B16" s="98" t="s">
        <v>128</v>
      </c>
      <c r="D16" s="75" t="s">
        <v>281</v>
      </c>
      <c r="F16" s="66">
        <v>1000000</v>
      </c>
      <c r="H16" s="66">
        <v>70</v>
      </c>
      <c r="J16" s="75">
        <v>70000000</v>
      </c>
      <c r="L16" s="75">
        <v>9952996</v>
      </c>
      <c r="N16" s="75">
        <v>60047004</v>
      </c>
      <c r="P16" s="66">
        <v>70000000</v>
      </c>
      <c r="R16" s="75">
        <v>9952996</v>
      </c>
      <c r="T16" s="66">
        <v>60047004</v>
      </c>
    </row>
    <row r="17" spans="2:20" s="30" customFormat="1" ht="24" x14ac:dyDescent="0.6">
      <c r="B17" s="98" t="s">
        <v>257</v>
      </c>
      <c r="D17" s="75" t="s">
        <v>280</v>
      </c>
      <c r="F17" s="66">
        <v>60000</v>
      </c>
      <c r="H17" s="66">
        <v>850</v>
      </c>
      <c r="J17" s="75">
        <v>51000000</v>
      </c>
      <c r="L17" s="75">
        <v>6992908</v>
      </c>
      <c r="N17" s="75">
        <v>44007092</v>
      </c>
      <c r="P17" s="66">
        <v>51000000</v>
      </c>
      <c r="R17" s="75">
        <v>6992908</v>
      </c>
      <c r="T17" s="66">
        <v>44007092</v>
      </c>
    </row>
    <row r="18" spans="2:20" s="30" customFormat="1" ht="24" x14ac:dyDescent="0.6">
      <c r="B18" s="98" t="s">
        <v>101</v>
      </c>
      <c r="D18" s="75" t="s">
        <v>124</v>
      </c>
      <c r="F18" s="66">
        <v>120690</v>
      </c>
      <c r="H18" s="66">
        <v>320</v>
      </c>
      <c r="J18" s="75">
        <v>0</v>
      </c>
      <c r="L18" s="75">
        <v>0</v>
      </c>
      <c r="N18" s="75">
        <v>0</v>
      </c>
      <c r="P18" s="66">
        <v>38620800</v>
      </c>
      <c r="R18" s="75">
        <v>0</v>
      </c>
      <c r="T18" s="66">
        <v>38620800</v>
      </c>
    </row>
    <row r="19" spans="2:20" s="30" customFormat="1" ht="24" x14ac:dyDescent="0.6">
      <c r="B19" s="98" t="s">
        <v>130</v>
      </c>
      <c r="D19" s="75" t="s">
        <v>282</v>
      </c>
      <c r="F19" s="66">
        <v>200000</v>
      </c>
      <c r="H19" s="66">
        <v>82</v>
      </c>
      <c r="J19" s="75">
        <v>16400000</v>
      </c>
      <c r="L19" s="75">
        <v>2189911</v>
      </c>
      <c r="N19" s="75">
        <v>14210089</v>
      </c>
      <c r="P19" s="66">
        <v>16400000</v>
      </c>
      <c r="R19" s="75">
        <v>2189911</v>
      </c>
      <c r="T19" s="66">
        <v>14210089</v>
      </c>
    </row>
    <row r="20" spans="2:20" ht="21.75" thickBot="1" x14ac:dyDescent="0.6">
      <c r="B20" s="70" t="s">
        <v>68</v>
      </c>
      <c r="C20" s="102"/>
      <c r="D20" s="102"/>
      <c r="E20" s="102"/>
      <c r="F20" s="68">
        <f>SUM(F9:F19)</f>
        <v>5350227</v>
      </c>
      <c r="G20" s="70"/>
      <c r="H20" s="68">
        <f>SUM(H9:H19)</f>
        <v>25784</v>
      </c>
      <c r="I20" s="69"/>
      <c r="J20" s="68">
        <f>SUM(J9:J19)</f>
        <v>331276500</v>
      </c>
      <c r="K20" s="69"/>
      <c r="L20" s="68">
        <f>SUM(L9:L19)</f>
        <v>46324082</v>
      </c>
      <c r="M20" s="69"/>
      <c r="N20" s="68">
        <f>SUM(N9:N19)</f>
        <v>284952418</v>
      </c>
      <c r="O20" s="69"/>
      <c r="P20" s="68">
        <f>SUM(P9:P19)</f>
        <v>1561764800</v>
      </c>
      <c r="Q20" s="69"/>
      <c r="R20" s="68">
        <f>SUM(R9:R19)</f>
        <v>84638865</v>
      </c>
      <c r="S20" s="69"/>
      <c r="T20" s="68">
        <f>SUM(T9:T19)</f>
        <v>1477125935</v>
      </c>
    </row>
    <row r="21" spans="2:20" ht="21.75" thickTop="1" x14ac:dyDescent="0.55000000000000004">
      <c r="L21"/>
    </row>
    <row r="22" spans="2:20" ht="30" x14ac:dyDescent="0.55000000000000004">
      <c r="B22" s="69"/>
      <c r="C22" s="69"/>
      <c r="D22" s="69"/>
      <c r="E22" s="69"/>
      <c r="F22" s="69"/>
      <c r="G22" s="69"/>
      <c r="H22" s="69"/>
      <c r="I22" s="69"/>
      <c r="J22" s="79">
        <v>16</v>
      </c>
      <c r="K22" s="69"/>
      <c r="L22" s="140"/>
      <c r="M22" s="69"/>
      <c r="N22" s="69"/>
      <c r="O22" s="69"/>
      <c r="P22" s="69"/>
      <c r="Q22" s="69"/>
      <c r="R22" s="69"/>
      <c r="S22" s="69"/>
      <c r="T22" s="69"/>
    </row>
    <row r="23" spans="2:20" x14ac:dyDescent="0.55000000000000004">
      <c r="L23"/>
    </row>
    <row r="24" spans="2:20" x14ac:dyDescent="0.55000000000000004">
      <c r="L24"/>
    </row>
    <row r="25" spans="2:20" x14ac:dyDescent="0.55000000000000004">
      <c r="L25"/>
    </row>
    <row r="26" spans="2:20" x14ac:dyDescent="0.55000000000000004">
      <c r="L26"/>
    </row>
    <row r="27" spans="2:20" x14ac:dyDescent="0.55000000000000004">
      <c r="L27"/>
    </row>
    <row r="28" spans="2:20" x14ac:dyDescent="0.55000000000000004">
      <c r="L28"/>
    </row>
    <row r="29" spans="2:20" x14ac:dyDescent="0.55000000000000004">
      <c r="L29"/>
    </row>
    <row r="30" spans="2:20" x14ac:dyDescent="0.55000000000000004">
      <c r="L30"/>
    </row>
    <row r="31" spans="2:20" x14ac:dyDescent="0.55000000000000004">
      <c r="L31"/>
    </row>
    <row r="32" spans="2:20" x14ac:dyDescent="0.55000000000000004">
      <c r="L32"/>
    </row>
    <row r="33" spans="12:12" x14ac:dyDescent="0.55000000000000004">
      <c r="L33"/>
    </row>
    <row r="34" spans="12:12" x14ac:dyDescent="0.55000000000000004">
      <c r="L34"/>
    </row>
    <row r="35" spans="12:12" x14ac:dyDescent="0.55000000000000004">
      <c r="L35"/>
    </row>
    <row r="36" spans="12:12" x14ac:dyDescent="0.55000000000000004">
      <c r="L36"/>
    </row>
    <row r="37" spans="12:12" x14ac:dyDescent="0.55000000000000004">
      <c r="L37" s="92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635A-A140-48E3-9B69-10B4FDD540EB}">
  <sheetPr>
    <pageSetUpPr fitToPage="1"/>
  </sheetPr>
  <dimension ref="A1:T17"/>
  <sheetViews>
    <sheetView rightToLeft="1" workbookViewId="0">
      <selection activeCell="J10" sqref="J10"/>
    </sheetView>
  </sheetViews>
  <sheetFormatPr defaultRowHeight="15" x14ac:dyDescent="0.25"/>
  <cols>
    <col min="1" max="1" width="28" bestFit="1" customWidth="1"/>
    <col min="2" max="2" width="1.42578125" customWidth="1"/>
    <col min="3" max="3" width="17.5703125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 x14ac:dyDescent="0.25">
      <c r="A1" s="194" t="s">
        <v>86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</row>
    <row r="2" spans="1:20" ht="25.5" x14ac:dyDescent="0.25">
      <c r="A2" s="194" t="s">
        <v>39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</row>
    <row r="3" spans="1:20" ht="25.5" x14ac:dyDescent="0.25">
      <c r="A3" s="194" t="s">
        <v>254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</row>
    <row r="4" spans="1:20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ht="24" x14ac:dyDescent="0.25">
      <c r="A5" s="229" t="s">
        <v>252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</row>
    <row r="6" spans="1:20" ht="21" x14ac:dyDescent="0.25">
      <c r="A6" s="193" t="s">
        <v>215</v>
      </c>
      <c r="B6" s="126"/>
      <c r="C6" s="126"/>
      <c r="D6" s="126"/>
      <c r="E6" s="126"/>
      <c r="F6" s="126"/>
      <c r="G6" s="126"/>
      <c r="H6" s="126"/>
      <c r="I6" s="126"/>
      <c r="J6" s="193" t="s">
        <v>41</v>
      </c>
      <c r="K6" s="193"/>
      <c r="L6" s="193"/>
      <c r="M6" s="193"/>
      <c r="N6" s="193"/>
      <c r="O6" s="126"/>
      <c r="P6" s="193" t="s">
        <v>178</v>
      </c>
      <c r="Q6" s="193"/>
      <c r="R6" s="193"/>
      <c r="S6" s="193"/>
      <c r="T6" s="193"/>
    </row>
    <row r="7" spans="1:20" ht="63" x14ac:dyDescent="0.25">
      <c r="A7" s="193"/>
      <c r="B7" s="126"/>
      <c r="C7" s="144" t="s">
        <v>216</v>
      </c>
      <c r="D7" s="126"/>
      <c r="E7" s="234" t="s">
        <v>73</v>
      </c>
      <c r="F7" s="234"/>
      <c r="G7" s="126"/>
      <c r="H7" s="144" t="s">
        <v>217</v>
      </c>
      <c r="I7" s="126"/>
      <c r="J7" s="143" t="s">
        <v>44</v>
      </c>
      <c r="K7" s="127"/>
      <c r="L7" s="143" t="s">
        <v>45</v>
      </c>
      <c r="M7" s="127"/>
      <c r="N7" s="143" t="s">
        <v>46</v>
      </c>
      <c r="O7" s="126"/>
      <c r="P7" s="143" t="s">
        <v>44</v>
      </c>
      <c r="Q7" s="127"/>
      <c r="R7" s="143" t="s">
        <v>45</v>
      </c>
      <c r="S7" s="127"/>
      <c r="T7" s="143" t="s">
        <v>46</v>
      </c>
    </row>
    <row r="8" spans="1:20" ht="18.75" x14ac:dyDescent="0.25">
      <c r="A8" s="136" t="s">
        <v>91</v>
      </c>
      <c r="B8" s="126"/>
      <c r="C8" s="145"/>
      <c r="D8" s="126"/>
      <c r="E8" s="232" t="s">
        <v>93</v>
      </c>
      <c r="F8" s="232"/>
      <c r="G8" s="126"/>
      <c r="H8" s="134">
        <v>18</v>
      </c>
      <c r="I8" s="126"/>
      <c r="J8" s="133">
        <v>481292242</v>
      </c>
      <c r="K8" s="126"/>
      <c r="L8" s="133">
        <v>0</v>
      </c>
      <c r="M8" s="126"/>
      <c r="N8" s="133">
        <v>481292242</v>
      </c>
      <c r="O8" s="126"/>
      <c r="P8" s="133">
        <v>1911785652</v>
      </c>
      <c r="Q8" s="126"/>
      <c r="R8" s="133">
        <v>0</v>
      </c>
      <c r="S8" s="126"/>
      <c r="T8" s="133">
        <v>1911785652</v>
      </c>
    </row>
    <row r="9" spans="1:20" ht="21.75" thickBot="1" x14ac:dyDescent="0.3">
      <c r="A9" s="137" t="s">
        <v>62</v>
      </c>
      <c r="B9" s="126"/>
      <c r="C9" s="135"/>
      <c r="D9" s="126"/>
      <c r="E9" s="233"/>
      <c r="F9" s="233"/>
      <c r="G9" s="126"/>
      <c r="H9" s="135"/>
      <c r="I9" s="126"/>
      <c r="J9" s="135">
        <f>SUM(J8)</f>
        <v>481292242</v>
      </c>
      <c r="K9" s="126"/>
      <c r="L9" s="135">
        <v>0</v>
      </c>
      <c r="M9" s="126"/>
      <c r="N9" s="135">
        <f>SUM(N8)</f>
        <v>481292242</v>
      </c>
      <c r="O9" s="126"/>
      <c r="P9" s="135">
        <f>SUM(P8)</f>
        <v>1911785652</v>
      </c>
      <c r="Q9" s="126"/>
      <c r="R9" s="135">
        <v>0</v>
      </c>
      <c r="S9" s="126"/>
      <c r="T9" s="135">
        <f>SUM(T8)</f>
        <v>1911785652</v>
      </c>
    </row>
    <row r="10" spans="1:20" ht="15.75" thickTop="1" x14ac:dyDescent="0.25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</row>
    <row r="11" spans="1:20" x14ac:dyDescent="0.25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</row>
    <row r="12" spans="1:20" x14ac:dyDescent="0.25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</row>
    <row r="13" spans="1:20" x14ac:dyDescent="0.25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</row>
    <row r="14" spans="1:20" x14ac:dyDescent="0.25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</row>
    <row r="15" spans="1:20" ht="30" x14ac:dyDescent="0.25">
      <c r="A15" s="171">
        <v>17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</row>
    <row r="16" spans="1:20" x14ac:dyDescent="0.25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</row>
    <row r="17" spans="1:20" x14ac:dyDescent="0.25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</row>
  </sheetData>
  <mergeCells count="11">
    <mergeCell ref="A15:T15"/>
    <mergeCell ref="E8:F8"/>
    <mergeCell ref="E9:F9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86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V36"/>
  <sheetViews>
    <sheetView rightToLeft="1" view="pageBreakPreview" topLeftCell="A9" zoomScale="70" zoomScaleNormal="70" zoomScaleSheetLayoutView="70" workbookViewId="0">
      <selection activeCell="A33" sqref="A33:XFD35"/>
    </sheetView>
  </sheetViews>
  <sheetFormatPr defaultRowHeight="21.75" customHeight="1" x14ac:dyDescent="0.25"/>
  <cols>
    <col min="1" max="1" width="2.7109375" style="25" customWidth="1"/>
    <col min="2" max="2" width="38.85546875" style="25" customWidth="1"/>
    <col min="3" max="3" width="1" style="25" customWidth="1"/>
    <col min="4" max="4" width="16.42578125" style="25" bestFit="1" customWidth="1"/>
    <col min="5" max="5" width="3" style="25" bestFit="1" customWidth="1"/>
    <col min="6" max="6" width="13.140625" style="25" bestFit="1" customWidth="1"/>
    <col min="7" max="7" width="3" style="25" bestFit="1" customWidth="1"/>
    <col min="8" max="8" width="16.42578125" style="25" bestFit="1" customWidth="1"/>
    <col min="9" max="9" width="3" style="25" bestFit="1" customWidth="1"/>
    <col min="10" max="10" width="17.85546875" style="25" bestFit="1" customWidth="1"/>
    <col min="11" max="11" width="3" style="25" bestFit="1" customWidth="1"/>
    <col min="12" max="12" width="13.28515625" style="25" customWidth="1"/>
    <col min="13" max="13" width="3" style="25" bestFit="1" customWidth="1"/>
    <col min="14" max="14" width="17.85546875" style="25" bestFit="1" customWidth="1"/>
    <col min="15" max="15" width="1" style="25" customWidth="1"/>
    <col min="16" max="16" width="9.140625" style="25" customWidth="1"/>
    <col min="17" max="16384" width="9.140625" style="25"/>
  </cols>
  <sheetData>
    <row r="2" spans="2:22" ht="27" customHeight="1" x14ac:dyDescent="0.25">
      <c r="B2" s="238" t="s">
        <v>86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</row>
    <row r="3" spans="2:22" ht="27" customHeight="1" x14ac:dyDescent="0.25">
      <c r="B3" s="238" t="s">
        <v>39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</row>
    <row r="4" spans="2:22" ht="27" customHeight="1" x14ac:dyDescent="0.25">
      <c r="B4" s="238" t="s">
        <v>254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2:22" s="26" customFormat="1" ht="21.75" customHeight="1" x14ac:dyDescent="0.25"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22" s="2" customFormat="1" ht="30.75" customHeight="1" x14ac:dyDescent="0.55000000000000004">
      <c r="B6" s="236" t="s">
        <v>235</v>
      </c>
      <c r="C6" s="236"/>
      <c r="D6" s="236"/>
      <c r="E6" s="236"/>
      <c r="F6" s="236"/>
      <c r="G6" s="236"/>
      <c r="H6" s="236"/>
      <c r="I6" s="236"/>
      <c r="J6" s="236"/>
      <c r="K6" s="47"/>
      <c r="L6" s="47"/>
      <c r="M6" s="47"/>
      <c r="N6" s="47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6"/>
      <c r="C7" s="19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11"/>
      <c r="P7" s="11"/>
      <c r="Q7" s="11"/>
      <c r="R7" s="11"/>
      <c r="S7" s="11"/>
      <c r="T7" s="11"/>
      <c r="U7" s="11"/>
      <c r="V7" s="11"/>
    </row>
    <row r="8" spans="2:22" s="26" customFormat="1" ht="21.75" customHeight="1" x14ac:dyDescent="0.25">
      <c r="B8" s="237" t="s">
        <v>40</v>
      </c>
      <c r="C8" s="237" t="s">
        <v>40</v>
      </c>
      <c r="D8" s="237" t="s">
        <v>41</v>
      </c>
      <c r="E8" s="237" t="s">
        <v>41</v>
      </c>
      <c r="F8" s="237" t="s">
        <v>41</v>
      </c>
      <c r="G8" s="237" t="s">
        <v>41</v>
      </c>
      <c r="H8" s="237" t="s">
        <v>41</v>
      </c>
      <c r="I8" s="81"/>
      <c r="J8" s="237" t="s">
        <v>42</v>
      </c>
      <c r="K8" s="237" t="s">
        <v>42</v>
      </c>
      <c r="L8" s="237" t="s">
        <v>42</v>
      </c>
      <c r="M8" s="237" t="s">
        <v>42</v>
      </c>
      <c r="N8" s="237" t="s">
        <v>42</v>
      </c>
    </row>
    <row r="9" spans="2:22" s="27" customFormat="1" ht="58.5" customHeight="1" x14ac:dyDescent="0.25">
      <c r="B9" s="240" t="s">
        <v>43</v>
      </c>
      <c r="C9" s="82"/>
      <c r="D9" s="240" t="s">
        <v>44</v>
      </c>
      <c r="E9" s="82"/>
      <c r="F9" s="240" t="s">
        <v>45</v>
      </c>
      <c r="G9" s="82"/>
      <c r="H9" s="240" t="s">
        <v>46</v>
      </c>
      <c r="I9" s="81"/>
      <c r="J9" s="240" t="s">
        <v>44</v>
      </c>
      <c r="K9" s="82"/>
      <c r="L9" s="240" t="s">
        <v>45</v>
      </c>
      <c r="M9" s="82"/>
      <c r="N9" s="240" t="s">
        <v>46</v>
      </c>
    </row>
    <row r="10" spans="2:22" s="26" customFormat="1" ht="23.25" customHeight="1" x14ac:dyDescent="0.25">
      <c r="B10" s="83" t="s">
        <v>150</v>
      </c>
      <c r="C10" s="81"/>
      <c r="D10" s="146">
        <v>588969572</v>
      </c>
      <c r="E10" s="85"/>
      <c r="F10" s="84">
        <v>-248485</v>
      </c>
      <c r="G10" s="85"/>
      <c r="H10" s="84">
        <v>589218057</v>
      </c>
      <c r="I10" s="85"/>
      <c r="J10" s="84">
        <v>2702864180</v>
      </c>
      <c r="K10" s="85"/>
      <c r="L10" s="84">
        <v>1276753</v>
      </c>
      <c r="M10" s="85"/>
      <c r="N10" s="84">
        <v>2701587427</v>
      </c>
    </row>
    <row r="11" spans="2:22" s="26" customFormat="1" ht="23.25" customHeight="1" x14ac:dyDescent="0.25">
      <c r="B11" s="83" t="s">
        <v>171</v>
      </c>
      <c r="C11" s="81"/>
      <c r="D11" s="146">
        <v>0</v>
      </c>
      <c r="E11" s="85"/>
      <c r="F11" s="84">
        <v>0</v>
      </c>
      <c r="G11" s="85"/>
      <c r="H11" s="84">
        <v>0</v>
      </c>
      <c r="I11" s="85"/>
      <c r="J11" s="84">
        <v>1369857924</v>
      </c>
      <c r="K11" s="85"/>
      <c r="L11" s="84">
        <v>0</v>
      </c>
      <c r="M11" s="85"/>
      <c r="N11" s="84">
        <v>1369857924</v>
      </c>
    </row>
    <row r="12" spans="2:22" s="26" customFormat="1" ht="23.25" customHeight="1" x14ac:dyDescent="0.25">
      <c r="B12" s="83" t="s">
        <v>148</v>
      </c>
      <c r="C12" s="81"/>
      <c r="D12" s="146">
        <v>719338197</v>
      </c>
      <c r="E12" s="85"/>
      <c r="F12" s="84">
        <v>0</v>
      </c>
      <c r="G12" s="85"/>
      <c r="H12" s="84">
        <v>719338197</v>
      </c>
      <c r="I12" s="85"/>
      <c r="J12" s="84">
        <v>1196431073</v>
      </c>
      <c r="K12" s="85"/>
      <c r="L12" s="84">
        <v>1494367</v>
      </c>
      <c r="M12" s="85"/>
      <c r="N12" s="84">
        <v>1194936706</v>
      </c>
    </row>
    <row r="13" spans="2:22" s="26" customFormat="1" ht="23.25" customHeight="1" x14ac:dyDescent="0.25">
      <c r="B13" s="83" t="s">
        <v>170</v>
      </c>
      <c r="C13" s="81"/>
      <c r="D13" s="146">
        <v>0</v>
      </c>
      <c r="E13" s="85"/>
      <c r="F13" s="84">
        <v>0</v>
      </c>
      <c r="G13" s="85"/>
      <c r="H13" s="84">
        <v>0</v>
      </c>
      <c r="I13" s="85"/>
      <c r="J13" s="84">
        <v>1048643862</v>
      </c>
      <c r="K13" s="85"/>
      <c r="L13" s="84">
        <v>0</v>
      </c>
      <c r="M13" s="85"/>
      <c r="N13" s="84">
        <v>1048643862</v>
      </c>
    </row>
    <row r="14" spans="2:22" s="26" customFormat="1" ht="23.25" customHeight="1" x14ac:dyDescent="0.25">
      <c r="B14" s="83" t="s">
        <v>149</v>
      </c>
      <c r="C14" s="81"/>
      <c r="D14" s="146">
        <v>549360641</v>
      </c>
      <c r="E14" s="85"/>
      <c r="F14" s="84">
        <v>89385</v>
      </c>
      <c r="G14" s="85"/>
      <c r="H14" s="84">
        <v>549271256</v>
      </c>
      <c r="I14" s="85"/>
      <c r="J14" s="84">
        <v>913803263</v>
      </c>
      <c r="K14" s="85"/>
      <c r="L14" s="84">
        <v>222021</v>
      </c>
      <c r="M14" s="85"/>
      <c r="N14" s="84">
        <v>913581242</v>
      </c>
    </row>
    <row r="15" spans="2:22" s="26" customFormat="1" ht="23.25" customHeight="1" x14ac:dyDescent="0.25">
      <c r="B15" s="83" t="s">
        <v>169</v>
      </c>
      <c r="C15" s="81"/>
      <c r="D15" s="146">
        <v>0</v>
      </c>
      <c r="E15" s="85"/>
      <c r="F15" s="84">
        <v>0</v>
      </c>
      <c r="G15" s="85"/>
      <c r="H15" s="84">
        <v>0</v>
      </c>
      <c r="I15" s="85"/>
      <c r="J15" s="84">
        <v>497534269</v>
      </c>
      <c r="K15" s="85"/>
      <c r="L15" s="84">
        <v>0</v>
      </c>
      <c r="M15" s="85"/>
      <c r="N15" s="84">
        <v>497534269</v>
      </c>
    </row>
    <row r="16" spans="2:22" s="26" customFormat="1" ht="23.25" customHeight="1" x14ac:dyDescent="0.25">
      <c r="B16" s="83" t="s">
        <v>202</v>
      </c>
      <c r="C16" s="81"/>
      <c r="D16" s="146">
        <v>0</v>
      </c>
      <c r="E16" s="85"/>
      <c r="F16" s="84">
        <v>0</v>
      </c>
      <c r="G16" s="85"/>
      <c r="H16" s="84">
        <v>0</v>
      </c>
      <c r="I16" s="85"/>
      <c r="J16" s="84">
        <v>168430497</v>
      </c>
      <c r="K16" s="85"/>
      <c r="L16" s="84">
        <v>0</v>
      </c>
      <c r="M16" s="85"/>
      <c r="N16" s="84">
        <v>168430497</v>
      </c>
    </row>
    <row r="17" spans="2:14" s="26" customFormat="1" ht="23.25" customHeight="1" x14ac:dyDescent="0.25">
      <c r="B17" s="83" t="s">
        <v>203</v>
      </c>
      <c r="C17" s="81"/>
      <c r="D17" s="146">
        <v>0</v>
      </c>
      <c r="E17" s="85"/>
      <c r="F17" s="84">
        <v>0</v>
      </c>
      <c r="G17" s="85"/>
      <c r="H17" s="84">
        <v>0</v>
      </c>
      <c r="I17" s="85"/>
      <c r="J17" s="84">
        <v>127274042</v>
      </c>
      <c r="K17" s="85"/>
      <c r="L17" s="84">
        <v>0</v>
      </c>
      <c r="M17" s="85"/>
      <c r="N17" s="84">
        <v>127274042</v>
      </c>
    </row>
    <row r="18" spans="2:14" s="26" customFormat="1" ht="23.25" customHeight="1" x14ac:dyDescent="0.25">
      <c r="B18" s="83" t="s">
        <v>204</v>
      </c>
      <c r="C18" s="81"/>
      <c r="D18" s="146">
        <v>0</v>
      </c>
      <c r="E18" s="85"/>
      <c r="F18" s="84">
        <v>0</v>
      </c>
      <c r="G18" s="85"/>
      <c r="H18" s="84">
        <v>0</v>
      </c>
      <c r="I18" s="85"/>
      <c r="J18" s="84">
        <v>172669</v>
      </c>
      <c r="K18" s="85"/>
      <c r="L18" s="84">
        <v>0</v>
      </c>
      <c r="M18" s="85"/>
      <c r="N18" s="84">
        <v>172669</v>
      </c>
    </row>
    <row r="19" spans="2:14" s="26" customFormat="1" ht="23.25" customHeight="1" x14ac:dyDescent="0.25">
      <c r="B19" s="83" t="s">
        <v>164</v>
      </c>
      <c r="C19" s="81"/>
      <c r="D19" s="146">
        <v>30039</v>
      </c>
      <c r="E19" s="85"/>
      <c r="F19" s="84">
        <v>0</v>
      </c>
      <c r="G19" s="85"/>
      <c r="H19" s="84">
        <v>30039</v>
      </c>
      <c r="I19" s="85"/>
      <c r="J19" s="84">
        <v>118261</v>
      </c>
      <c r="K19" s="85"/>
      <c r="L19" s="84">
        <v>0</v>
      </c>
      <c r="M19" s="85"/>
      <c r="N19" s="84">
        <v>118261</v>
      </c>
    </row>
    <row r="20" spans="2:14" s="26" customFormat="1" ht="23.25" customHeight="1" x14ac:dyDescent="0.25">
      <c r="B20" s="83" t="s">
        <v>154</v>
      </c>
      <c r="C20" s="81"/>
      <c r="D20" s="146">
        <v>23229</v>
      </c>
      <c r="E20" s="85"/>
      <c r="F20" s="84">
        <v>0</v>
      </c>
      <c r="G20" s="85"/>
      <c r="H20" s="84">
        <v>23229</v>
      </c>
      <c r="I20" s="85"/>
      <c r="J20" s="84">
        <v>113073</v>
      </c>
      <c r="K20" s="85"/>
      <c r="L20" s="84">
        <v>0</v>
      </c>
      <c r="M20" s="85"/>
      <c r="N20" s="84">
        <v>113073</v>
      </c>
    </row>
    <row r="21" spans="2:14" s="26" customFormat="1" ht="23.25" customHeight="1" x14ac:dyDescent="0.25">
      <c r="B21" s="83" t="s">
        <v>151</v>
      </c>
      <c r="C21" s="81"/>
      <c r="D21" s="146">
        <v>91232</v>
      </c>
      <c r="E21" s="85"/>
      <c r="F21" s="84">
        <v>0</v>
      </c>
      <c r="G21" s="85"/>
      <c r="H21" s="84">
        <v>91232</v>
      </c>
      <c r="I21" s="85"/>
      <c r="J21" s="84">
        <v>91232</v>
      </c>
      <c r="K21" s="85"/>
      <c r="L21" s="84">
        <v>0</v>
      </c>
      <c r="M21" s="85"/>
      <c r="N21" s="84">
        <v>91232</v>
      </c>
    </row>
    <row r="22" spans="2:14" s="26" customFormat="1" ht="23.25" customHeight="1" x14ac:dyDescent="0.25">
      <c r="B22" s="83" t="s">
        <v>152</v>
      </c>
      <c r="C22" s="81"/>
      <c r="D22" s="146">
        <v>20836</v>
      </c>
      <c r="E22" s="85"/>
      <c r="F22" s="84">
        <v>0</v>
      </c>
      <c r="G22" s="85"/>
      <c r="H22" s="84">
        <v>20836</v>
      </c>
      <c r="I22" s="85"/>
      <c r="J22" s="84">
        <v>20836</v>
      </c>
      <c r="K22" s="85"/>
      <c r="L22" s="84">
        <v>0</v>
      </c>
      <c r="M22" s="85"/>
      <c r="N22" s="84">
        <v>20836</v>
      </c>
    </row>
    <row r="23" spans="2:14" s="26" customFormat="1" ht="23.25" customHeight="1" x14ac:dyDescent="0.25">
      <c r="B23" s="83" t="s">
        <v>155</v>
      </c>
      <c r="C23" s="81"/>
      <c r="D23" s="146">
        <v>8927</v>
      </c>
      <c r="E23" s="85"/>
      <c r="F23" s="84">
        <v>0</v>
      </c>
      <c r="G23" s="85"/>
      <c r="H23" s="84">
        <v>8927</v>
      </c>
      <c r="I23" s="85"/>
      <c r="J23" s="84">
        <v>18684</v>
      </c>
      <c r="K23" s="85"/>
      <c r="L23" s="84">
        <v>0</v>
      </c>
      <c r="M23" s="85"/>
      <c r="N23" s="84">
        <v>18684</v>
      </c>
    </row>
    <row r="24" spans="2:14" s="26" customFormat="1" ht="23.25" customHeight="1" x14ac:dyDescent="0.25">
      <c r="B24" s="83" t="s">
        <v>161</v>
      </c>
      <c r="C24" s="81"/>
      <c r="D24" s="146">
        <v>3999</v>
      </c>
      <c r="E24" s="85"/>
      <c r="F24" s="84">
        <v>0</v>
      </c>
      <c r="G24" s="85"/>
      <c r="H24" s="84">
        <v>3999</v>
      </c>
      <c r="I24" s="85"/>
      <c r="J24" s="84">
        <v>15641</v>
      </c>
      <c r="K24" s="85"/>
      <c r="L24" s="84">
        <v>0</v>
      </c>
      <c r="M24" s="85"/>
      <c r="N24" s="84">
        <v>15641</v>
      </c>
    </row>
    <row r="25" spans="2:14" s="26" customFormat="1" ht="23.25" customHeight="1" x14ac:dyDescent="0.25">
      <c r="B25" s="83" t="s">
        <v>160</v>
      </c>
      <c r="C25" s="81"/>
      <c r="D25" s="146">
        <v>4023</v>
      </c>
      <c r="E25" s="85"/>
      <c r="F25" s="84">
        <v>0</v>
      </c>
      <c r="G25" s="85"/>
      <c r="H25" s="84">
        <v>4023</v>
      </c>
      <c r="I25" s="85"/>
      <c r="J25" s="84">
        <v>14882</v>
      </c>
      <c r="K25" s="85"/>
      <c r="L25" s="84">
        <v>0</v>
      </c>
      <c r="M25" s="85"/>
      <c r="N25" s="84">
        <v>14882</v>
      </c>
    </row>
    <row r="26" spans="2:14" s="26" customFormat="1" ht="23.25" customHeight="1" x14ac:dyDescent="0.25">
      <c r="B26" s="83" t="s">
        <v>158</v>
      </c>
      <c r="C26" s="81"/>
      <c r="D26" s="146">
        <v>3676</v>
      </c>
      <c r="E26" s="85"/>
      <c r="F26" s="84">
        <v>0</v>
      </c>
      <c r="G26" s="85"/>
      <c r="H26" s="84">
        <v>3676</v>
      </c>
      <c r="I26" s="85"/>
      <c r="J26" s="84">
        <v>14014</v>
      </c>
      <c r="K26" s="85"/>
      <c r="L26" s="84">
        <v>0</v>
      </c>
      <c r="M26" s="85"/>
      <c r="N26" s="84">
        <v>14014</v>
      </c>
    </row>
    <row r="27" spans="2:14" s="26" customFormat="1" ht="23.25" customHeight="1" x14ac:dyDescent="0.25">
      <c r="B27" s="83" t="s">
        <v>157</v>
      </c>
      <c r="C27" s="81"/>
      <c r="D27" s="146">
        <v>4016</v>
      </c>
      <c r="E27" s="85"/>
      <c r="F27" s="84">
        <v>0</v>
      </c>
      <c r="G27" s="85"/>
      <c r="H27" s="84">
        <v>4016</v>
      </c>
      <c r="I27" s="85"/>
      <c r="J27" s="84">
        <v>11807</v>
      </c>
      <c r="K27" s="85"/>
      <c r="L27" s="84">
        <v>0</v>
      </c>
      <c r="M27" s="85"/>
      <c r="N27" s="84">
        <v>11807</v>
      </c>
    </row>
    <row r="28" spans="2:14" s="26" customFormat="1" ht="23.25" customHeight="1" x14ac:dyDescent="0.25">
      <c r="B28" s="83" t="s">
        <v>162</v>
      </c>
      <c r="C28" s="81"/>
      <c r="D28" s="146">
        <v>1721</v>
      </c>
      <c r="E28" s="85"/>
      <c r="F28" s="84">
        <v>0</v>
      </c>
      <c r="G28" s="85"/>
      <c r="H28" s="84">
        <v>1721</v>
      </c>
      <c r="I28" s="85"/>
      <c r="J28" s="84">
        <v>10945</v>
      </c>
      <c r="K28" s="85"/>
      <c r="L28" s="84">
        <v>0</v>
      </c>
      <c r="M28" s="85"/>
      <c r="N28" s="84">
        <v>10945</v>
      </c>
    </row>
    <row r="29" spans="2:14" s="26" customFormat="1" ht="23.25" customHeight="1" x14ac:dyDescent="0.25">
      <c r="B29" s="83" t="s">
        <v>163</v>
      </c>
      <c r="C29" s="81"/>
      <c r="D29" s="146">
        <v>2471</v>
      </c>
      <c r="E29" s="85"/>
      <c r="F29" s="84">
        <v>0</v>
      </c>
      <c r="G29" s="85"/>
      <c r="H29" s="84">
        <v>2471</v>
      </c>
      <c r="I29" s="85"/>
      <c r="J29" s="84">
        <v>9665</v>
      </c>
      <c r="K29" s="85"/>
      <c r="L29" s="84">
        <v>0</v>
      </c>
      <c r="M29" s="85"/>
      <c r="N29" s="84">
        <v>9665</v>
      </c>
    </row>
    <row r="30" spans="2:14" s="26" customFormat="1" ht="23.25" customHeight="1" x14ac:dyDescent="0.25">
      <c r="B30" s="83" t="s">
        <v>159</v>
      </c>
      <c r="C30" s="81"/>
      <c r="D30" s="146">
        <v>2852</v>
      </c>
      <c r="E30" s="85"/>
      <c r="F30" s="84">
        <v>0</v>
      </c>
      <c r="G30" s="85"/>
      <c r="H30" s="84">
        <v>2852</v>
      </c>
      <c r="I30" s="85"/>
      <c r="J30" s="84">
        <v>9255</v>
      </c>
      <c r="K30" s="85"/>
      <c r="L30" s="84">
        <v>0</v>
      </c>
      <c r="M30" s="85"/>
      <c r="N30" s="84">
        <v>9255</v>
      </c>
    </row>
    <row r="31" spans="2:14" s="26" customFormat="1" ht="23.25" customHeight="1" x14ac:dyDescent="0.25">
      <c r="B31" s="83" t="s">
        <v>166</v>
      </c>
      <c r="C31" s="81"/>
      <c r="D31" s="146">
        <v>608</v>
      </c>
      <c r="E31" s="85"/>
      <c r="F31" s="84">
        <v>0</v>
      </c>
      <c r="G31" s="85"/>
      <c r="H31" s="84">
        <v>608</v>
      </c>
      <c r="I31" s="85"/>
      <c r="J31" s="84">
        <v>3786</v>
      </c>
      <c r="K31" s="85"/>
      <c r="L31" s="84">
        <v>0</v>
      </c>
      <c r="M31" s="85"/>
      <c r="N31" s="84">
        <v>3786</v>
      </c>
    </row>
    <row r="32" spans="2:14" s="26" customFormat="1" ht="23.25" customHeight="1" x14ac:dyDescent="0.25">
      <c r="B32" s="83" t="s">
        <v>167</v>
      </c>
      <c r="C32" s="81"/>
      <c r="D32" s="146">
        <v>423</v>
      </c>
      <c r="E32" s="85"/>
      <c r="F32" s="84">
        <v>0</v>
      </c>
      <c r="G32" s="85"/>
      <c r="H32" s="84">
        <v>423</v>
      </c>
      <c r="I32" s="85"/>
      <c r="J32" s="84">
        <v>1666</v>
      </c>
      <c r="K32" s="85"/>
      <c r="L32" s="84">
        <v>0</v>
      </c>
      <c r="M32" s="85"/>
      <c r="N32" s="84">
        <v>1666</v>
      </c>
    </row>
    <row r="33" spans="2:14" s="26" customFormat="1" ht="21.75" customHeight="1" thickBot="1" x14ac:dyDescent="0.3">
      <c r="B33" s="239" t="s">
        <v>68</v>
      </c>
      <c r="C33" s="239"/>
      <c r="D33" s="86">
        <f>SUM(D10:D32)</f>
        <v>1857866462</v>
      </c>
      <c r="E33" s="86"/>
      <c r="F33" s="86">
        <f>SUM(F10:F32)</f>
        <v>-159100</v>
      </c>
      <c r="G33" s="86"/>
      <c r="H33" s="86">
        <f>SUM(H10:H32)</f>
        <v>1858025562</v>
      </c>
      <c r="I33" s="86"/>
      <c r="J33" s="86">
        <f>SUM(J10:J32)</f>
        <v>8025465526</v>
      </c>
      <c r="K33" s="86"/>
      <c r="L33" s="86">
        <f>SUM(L10:L32)</f>
        <v>2993141</v>
      </c>
      <c r="M33" s="86"/>
      <c r="N33" s="86">
        <f>SUM(N10:N32)</f>
        <v>8022472385</v>
      </c>
    </row>
    <row r="34" spans="2:14" ht="21.75" customHeight="1" thickTop="1" x14ac:dyDescent="0.25"/>
    <row r="35" spans="2:14" ht="21.75" customHeight="1" x14ac:dyDescent="0.25">
      <c r="F35" s="93"/>
    </row>
    <row r="36" spans="2:14" ht="21.75" customHeight="1" x14ac:dyDescent="0.25">
      <c r="B36" s="235">
        <v>18</v>
      </c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</row>
  </sheetData>
  <sortState xmlns:xlrd2="http://schemas.microsoft.com/office/spreadsheetml/2017/richdata2" ref="B10:N32">
    <sortCondition descending="1" ref="N10:N32"/>
  </sortState>
  <mergeCells count="16">
    <mergeCell ref="B36:N36"/>
    <mergeCell ref="B6:J6"/>
    <mergeCell ref="B8:C8"/>
    <mergeCell ref="B2:N2"/>
    <mergeCell ref="B3:N3"/>
    <mergeCell ref="B4:N4"/>
    <mergeCell ref="B33:C33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66" orientation="landscape" r:id="rId1"/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A2:S42"/>
  <sheetViews>
    <sheetView rightToLeft="1" view="pageBreakPreview" zoomScale="110" zoomScaleNormal="110" zoomScaleSheetLayoutView="110" workbookViewId="0">
      <selection activeCell="D9" sqref="D9:G9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72" t="s">
        <v>86</v>
      </c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3:17" ht="30" x14ac:dyDescent="0.55000000000000004">
      <c r="C3" s="172" t="s">
        <v>0</v>
      </c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3:17" ht="30" x14ac:dyDescent="0.55000000000000004">
      <c r="C4" s="172" t="s">
        <v>254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41" t="s">
        <v>69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73" t="s">
        <v>74</v>
      </c>
      <c r="D9" s="174" t="s">
        <v>126</v>
      </c>
      <c r="E9" s="174" t="s">
        <v>2</v>
      </c>
      <c r="F9" s="174" t="s">
        <v>2</v>
      </c>
      <c r="G9" s="174" t="s">
        <v>2</v>
      </c>
      <c r="I9" s="174" t="s">
        <v>3</v>
      </c>
      <c r="J9" s="174" t="s">
        <v>3</v>
      </c>
      <c r="K9" s="174" t="s">
        <v>3</v>
      </c>
      <c r="M9" s="174" t="s">
        <v>255</v>
      </c>
      <c r="N9" s="174" t="s">
        <v>4</v>
      </c>
      <c r="O9" s="174" t="s">
        <v>4</v>
      </c>
      <c r="P9" s="174" t="s">
        <v>4</v>
      </c>
      <c r="Q9" s="174" t="s">
        <v>4</v>
      </c>
    </row>
    <row r="10" spans="3:17" s="6" customFormat="1" ht="44.25" customHeight="1" x14ac:dyDescent="0.25">
      <c r="C10" s="173"/>
      <c r="D10" s="10"/>
      <c r="E10" s="175" t="s">
        <v>6</v>
      </c>
      <c r="F10" s="10"/>
      <c r="G10" s="175" t="s">
        <v>7</v>
      </c>
      <c r="I10" s="175" t="s">
        <v>75</v>
      </c>
      <c r="J10" s="10"/>
      <c r="K10" s="175" t="s">
        <v>76</v>
      </c>
      <c r="L10" s="32">
        <v>0</v>
      </c>
      <c r="M10" s="175" t="s">
        <v>6</v>
      </c>
      <c r="N10" s="10"/>
      <c r="O10" s="175" t="s">
        <v>7</v>
      </c>
      <c r="Q10" s="177" t="s">
        <v>11</v>
      </c>
    </row>
    <row r="11" spans="3:17" s="6" customFormat="1" ht="39.75" customHeight="1" x14ac:dyDescent="0.25">
      <c r="C11" s="173"/>
      <c r="D11" s="9"/>
      <c r="E11" s="176" t="s">
        <v>6</v>
      </c>
      <c r="F11" s="9"/>
      <c r="G11" s="176" t="s">
        <v>7</v>
      </c>
      <c r="I11" s="176"/>
      <c r="J11" s="9"/>
      <c r="K11" s="176"/>
      <c r="L11" s="32">
        <v>0</v>
      </c>
      <c r="M11" s="176" t="s">
        <v>6</v>
      </c>
      <c r="N11" s="9"/>
      <c r="O11" s="176" t="s">
        <v>7</v>
      </c>
      <c r="Q11" s="178" t="s">
        <v>11</v>
      </c>
    </row>
    <row r="12" spans="3:17" x14ac:dyDescent="0.55000000000000004">
      <c r="C12" s="31" t="s">
        <v>71</v>
      </c>
      <c r="E12" s="104">
        <f>'اوراق مشارکت'!R24</f>
        <v>67523988095</v>
      </c>
      <c r="F12" s="21"/>
      <c r="G12" s="104">
        <f>'اوراق مشارکت'!T24</f>
        <v>78182836512</v>
      </c>
      <c r="H12" s="21"/>
      <c r="I12" s="104">
        <f>'اوراق مشارکت'!X24</f>
        <v>28491641259</v>
      </c>
      <c r="J12" s="21"/>
      <c r="K12" s="104">
        <f>'اوراق مشارکت'!AB24</f>
        <v>20943939137</v>
      </c>
      <c r="L12" s="48">
        <v>0</v>
      </c>
      <c r="M12" s="104">
        <f>'اوراق مشارکت'!AH24</f>
        <v>81232713097</v>
      </c>
      <c r="N12" s="21"/>
      <c r="O12" s="104">
        <f>'اوراق مشارکت'!AJ24</f>
        <v>85679421135</v>
      </c>
      <c r="P12" s="21"/>
      <c r="Q12" s="48">
        <f>O12/$O$17</f>
        <v>0.47616823610990577</v>
      </c>
    </row>
    <row r="13" spans="3:17" x14ac:dyDescent="0.55000000000000004">
      <c r="C13" s="2" t="s">
        <v>88</v>
      </c>
      <c r="E13" s="104">
        <f>سپرده!D32</f>
        <v>82343345356.036194</v>
      </c>
      <c r="F13" s="21"/>
      <c r="G13" s="104">
        <f>سپرده!D32</f>
        <v>82343345356.036194</v>
      </c>
      <c r="H13" s="21"/>
      <c r="I13" s="104">
        <f>سپرده!F32</f>
        <v>28547626076</v>
      </c>
      <c r="J13" s="21"/>
      <c r="K13" s="104">
        <f>سپرده!H32</f>
        <v>26432449330</v>
      </c>
      <c r="L13" s="48">
        <v>0.3836</v>
      </c>
      <c r="M13" s="104">
        <f>سپرده!J32</f>
        <v>84458522102</v>
      </c>
      <c r="N13" s="21"/>
      <c r="O13" s="104">
        <f>سپرده!J32</f>
        <v>84458522102</v>
      </c>
      <c r="P13" s="21"/>
      <c r="Q13" s="103">
        <f>O13/$O$17</f>
        <v>0.4693830205784435</v>
      </c>
    </row>
    <row r="14" spans="3:17" x14ac:dyDescent="0.55000000000000004">
      <c r="C14" s="2" t="s">
        <v>70</v>
      </c>
      <c r="E14" s="104">
        <f>سهام!G27</f>
        <v>26719371304</v>
      </c>
      <c r="F14" s="21"/>
      <c r="G14" s="104">
        <f>سهام!I27</f>
        <v>24962510223.2052</v>
      </c>
      <c r="H14" s="21"/>
      <c r="I14" s="104">
        <f>سهام!M27</f>
        <v>5477942052</v>
      </c>
      <c r="J14" s="21"/>
      <c r="K14" s="104">
        <f>سهام!Q27</f>
        <v>21711554015</v>
      </c>
      <c r="L14" s="48">
        <v>0</v>
      </c>
      <c r="M14" s="104">
        <f>سهام!W27</f>
        <v>10954198782</v>
      </c>
      <c r="N14" s="21"/>
      <c r="O14" s="104">
        <f>سهام!Y27</f>
        <v>9797244869.9699993</v>
      </c>
      <c r="P14" s="21"/>
      <c r="Q14" s="110">
        <f>O14/$O$17</f>
        <v>5.4448743311650734E-2</v>
      </c>
    </row>
    <row r="15" spans="3:17" x14ac:dyDescent="0.55000000000000004">
      <c r="C15" s="2" t="s">
        <v>230</v>
      </c>
      <c r="E15" s="104">
        <f>'واحدهای صندوق'!G10</f>
        <v>0</v>
      </c>
      <c r="F15" s="21"/>
      <c r="G15" s="104">
        <f>'واحدهای صندوق'!I10</f>
        <v>0</v>
      </c>
      <c r="H15" s="21"/>
      <c r="I15" s="104">
        <f>'واحدهای صندوق'!M10</f>
        <v>5005800000</v>
      </c>
      <c r="J15" s="21"/>
      <c r="K15" s="104">
        <f>'واحدهای صندوق'!Q10</f>
        <v>5373611266</v>
      </c>
      <c r="L15" s="48"/>
      <c r="M15" s="104">
        <f>'واحدهای صندوق'!W10</f>
        <v>0</v>
      </c>
      <c r="N15" s="21"/>
      <c r="O15" s="104">
        <f>'واحدهای صندوق'!Y10</f>
        <v>0</v>
      </c>
      <c r="P15" s="21"/>
      <c r="Q15" s="110">
        <f>O15/$O$17</f>
        <v>0</v>
      </c>
    </row>
    <row r="16" spans="3:17" x14ac:dyDescent="0.55000000000000004">
      <c r="E16" s="3"/>
      <c r="G16" s="3"/>
      <c r="I16" s="3"/>
      <c r="K16" s="3"/>
      <c r="L16" s="94">
        <v>0.25369999999999998</v>
      </c>
      <c r="M16" s="3"/>
      <c r="O16" s="3"/>
      <c r="Q16" s="8"/>
    </row>
    <row r="17" spans="1:19" ht="21.75" thickBot="1" x14ac:dyDescent="0.6">
      <c r="C17" s="2" t="s">
        <v>68</v>
      </c>
      <c r="D17" s="3">
        <f>SUM(D12:D14)</f>
        <v>0</v>
      </c>
      <c r="E17" s="68">
        <f>SUM(E12:E16)</f>
        <v>176586704755.03619</v>
      </c>
      <c r="F17" s="71">
        <f>SUM(F12:F14)</f>
        <v>0</v>
      </c>
      <c r="G17" s="68">
        <f>SUM(G12:G16)</f>
        <v>185488692091.24139</v>
      </c>
      <c r="H17" s="71">
        <f>SUM(H12:H14)</f>
        <v>0</v>
      </c>
      <c r="I17" s="68">
        <f>SUM(I12:I16)</f>
        <v>67523009387</v>
      </c>
      <c r="J17" s="71">
        <f>SUM(J12:J14)</f>
        <v>0</v>
      </c>
      <c r="K17" s="68">
        <f>SUM(K12:K16)</f>
        <v>74461553748</v>
      </c>
      <c r="L17" s="71">
        <v>0</v>
      </c>
      <c r="M17" s="68">
        <f>SUM(M12:M16)</f>
        <v>176645433981</v>
      </c>
      <c r="N17" s="71">
        <f>SUM(N12:N14)</f>
        <v>0</v>
      </c>
      <c r="O17" s="68">
        <f>SUM(O12:O16)</f>
        <v>179935188106.97</v>
      </c>
      <c r="P17" s="71">
        <f>SUM(P12:P14)</f>
        <v>0</v>
      </c>
      <c r="Q17" s="106">
        <f>O17/$O$17</f>
        <v>1</v>
      </c>
    </row>
    <row r="18" spans="1:19" ht="21.75" thickTop="1" x14ac:dyDescent="0.55000000000000004">
      <c r="L18" s="94">
        <v>0.2044</v>
      </c>
      <c r="Q18" s="8"/>
    </row>
    <row r="19" spans="1:19" x14ac:dyDescent="0.55000000000000004">
      <c r="L19" s="94">
        <v>0.11650000000000001</v>
      </c>
    </row>
    <row r="20" spans="1:19" x14ac:dyDescent="0.55000000000000004">
      <c r="L20" s="94">
        <v>0</v>
      </c>
    </row>
    <row r="21" spans="1:19" ht="21" customHeight="1" x14ac:dyDescent="0.55000000000000004">
      <c r="A21" s="171">
        <v>1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</row>
    <row r="22" spans="1:19" x14ac:dyDescent="0.55000000000000004">
      <c r="L22" s="94">
        <v>0</v>
      </c>
    </row>
    <row r="23" spans="1:19" x14ac:dyDescent="0.55000000000000004">
      <c r="L23" s="94">
        <v>0.13189999999999999</v>
      </c>
    </row>
    <row r="24" spans="1:19" x14ac:dyDescent="0.55000000000000004">
      <c r="L24" s="94">
        <v>3.9899999999999998E-2</v>
      </c>
    </row>
    <row r="25" spans="1:19" x14ac:dyDescent="0.55000000000000004">
      <c r="L25" s="94">
        <v>0.18509999999999999</v>
      </c>
    </row>
    <row r="26" spans="1:19" x14ac:dyDescent="0.55000000000000004">
      <c r="L26" s="94">
        <v>1.89E-2</v>
      </c>
    </row>
    <row r="27" spans="1:19" x14ac:dyDescent="0.55000000000000004">
      <c r="L27" s="94">
        <v>5.16E-2</v>
      </c>
    </row>
    <row r="28" spans="1:19" x14ac:dyDescent="0.55000000000000004">
      <c r="L28" s="94">
        <v>3.6200000000000003E-2</v>
      </c>
    </row>
    <row r="29" spans="1:19" x14ac:dyDescent="0.55000000000000004">
      <c r="L29" s="94">
        <v>0</v>
      </c>
    </row>
    <row r="30" spans="1:19" x14ac:dyDescent="0.55000000000000004">
      <c r="L30" s="94">
        <v>1.8200000000000001E-2</v>
      </c>
    </row>
    <row r="31" spans="1:19" x14ac:dyDescent="0.55000000000000004">
      <c r="L31" s="94">
        <v>3.3000000000000002E-2</v>
      </c>
    </row>
    <row r="32" spans="1:19" x14ac:dyDescent="0.55000000000000004">
      <c r="L32" s="94">
        <v>5.7999999999999996E-3</v>
      </c>
    </row>
    <row r="33" spans="12:12" x14ac:dyDescent="0.55000000000000004">
      <c r="L33" s="94">
        <v>2.0000000000000001E-4</v>
      </c>
    </row>
    <row r="34" spans="12:12" x14ac:dyDescent="0.55000000000000004">
      <c r="L34" s="94">
        <v>0</v>
      </c>
    </row>
    <row r="35" spans="12:12" x14ac:dyDescent="0.55000000000000004">
      <c r="L35" s="94">
        <v>0</v>
      </c>
    </row>
    <row r="36" spans="12:12" x14ac:dyDescent="0.55000000000000004">
      <c r="L36" s="94">
        <v>0</v>
      </c>
    </row>
    <row r="37" spans="12:12" x14ac:dyDescent="0.55000000000000004">
      <c r="L37" s="94">
        <v>1E-4</v>
      </c>
    </row>
    <row r="38" spans="12:12" x14ac:dyDescent="0.55000000000000004">
      <c r="L38" s="94">
        <v>-9.1000000000000004E-3</v>
      </c>
    </row>
    <row r="39" spans="12:12" x14ac:dyDescent="0.55000000000000004">
      <c r="L39" s="94">
        <v>0</v>
      </c>
    </row>
    <row r="40" spans="12:12" x14ac:dyDescent="0.55000000000000004">
      <c r="L40" s="94">
        <v>0</v>
      </c>
    </row>
    <row r="42" spans="12:12" x14ac:dyDescent="0.55000000000000004">
      <c r="L42" s="2">
        <f>SUM(L10:L40)</f>
        <v>1.47</v>
      </c>
    </row>
  </sheetData>
  <sortState xmlns:xlrd2="http://schemas.microsoft.com/office/spreadsheetml/2017/richdata2" ref="E12:Q14">
    <sortCondition descending="1" ref="O12:O14"/>
  </sortState>
  <mergeCells count="15">
    <mergeCell ref="A21:S21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42"/>
  <sheetViews>
    <sheetView rightToLeft="1" view="pageBreakPreview" topLeftCell="B10" zoomScaleNormal="55" zoomScaleSheetLayoutView="100" workbookViewId="0">
      <selection activeCell="B26" sqref="A26:XFD28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74" t="s">
        <v>86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</row>
    <row r="3" spans="2:28" ht="30" x14ac:dyDescent="0.55000000000000004">
      <c r="B3" s="174" t="s">
        <v>39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</row>
    <row r="4" spans="2:28" ht="30" x14ac:dyDescent="0.55000000000000004">
      <c r="B4" s="174" t="s">
        <v>254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</row>
    <row r="5" spans="2:28" ht="61.5" customHeight="1" x14ac:dyDescent="0.55000000000000004"/>
    <row r="6" spans="2:28" s="2" customFormat="1" ht="30" x14ac:dyDescent="0.55000000000000004">
      <c r="B6" s="12" t="s">
        <v>236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73" t="s">
        <v>1</v>
      </c>
      <c r="D8" s="174" t="s">
        <v>41</v>
      </c>
      <c r="E8" s="174" t="s">
        <v>41</v>
      </c>
      <c r="F8" s="174" t="s">
        <v>41</v>
      </c>
      <c r="G8" s="174" t="s">
        <v>41</v>
      </c>
      <c r="H8" s="174" t="s">
        <v>41</v>
      </c>
      <c r="I8" s="174" t="s">
        <v>41</v>
      </c>
      <c r="J8" s="174" t="s">
        <v>41</v>
      </c>
      <c r="L8" s="174" t="s">
        <v>42</v>
      </c>
      <c r="M8" s="174" t="s">
        <v>42</v>
      </c>
      <c r="N8" s="174" t="s">
        <v>42</v>
      </c>
      <c r="O8" s="174" t="s">
        <v>42</v>
      </c>
      <c r="P8" s="174" t="s">
        <v>42</v>
      </c>
      <c r="Q8" s="174" t="s">
        <v>42</v>
      </c>
      <c r="R8" s="174" t="s">
        <v>42</v>
      </c>
    </row>
    <row r="9" spans="2:28" ht="69" customHeight="1" x14ac:dyDescent="0.65">
      <c r="B9" s="173" t="s">
        <v>1</v>
      </c>
      <c r="D9" s="241" t="s">
        <v>5</v>
      </c>
      <c r="E9" s="40"/>
      <c r="F9" s="241" t="s">
        <v>218</v>
      </c>
      <c r="G9" s="40"/>
      <c r="H9" s="241" t="s">
        <v>54</v>
      </c>
      <c r="I9" s="40"/>
      <c r="J9" s="241" t="s">
        <v>55</v>
      </c>
      <c r="K9" s="29"/>
      <c r="L9" s="241" t="s">
        <v>5</v>
      </c>
      <c r="M9" s="40"/>
      <c r="N9" s="241" t="s">
        <v>218</v>
      </c>
      <c r="O9" s="40"/>
      <c r="P9" s="241" t="s">
        <v>54</v>
      </c>
      <c r="Q9" s="40"/>
      <c r="R9" s="221" t="s">
        <v>228</v>
      </c>
    </row>
    <row r="10" spans="2:28" ht="21.75" customHeight="1" x14ac:dyDescent="0.55000000000000004">
      <c r="B10" s="23" t="s">
        <v>106</v>
      </c>
      <c r="D10" s="66">
        <v>12900</v>
      </c>
      <c r="E10" s="6"/>
      <c r="F10" s="66">
        <v>11718699500</v>
      </c>
      <c r="G10" s="6"/>
      <c r="H10" s="66">
        <v>11736824898</v>
      </c>
      <c r="I10" s="6"/>
      <c r="J10" s="66">
        <v>-18125397</v>
      </c>
      <c r="K10" s="6"/>
      <c r="L10" s="66">
        <v>12900</v>
      </c>
      <c r="M10" s="6"/>
      <c r="N10" s="66">
        <v>11718699500</v>
      </c>
      <c r="O10" s="6"/>
      <c r="P10" s="66">
        <v>11363023662</v>
      </c>
      <c r="Q10" s="6"/>
      <c r="R10" s="66">
        <v>355675838</v>
      </c>
    </row>
    <row r="11" spans="2:28" ht="21.75" customHeight="1" x14ac:dyDescent="0.55000000000000004">
      <c r="B11" s="23" t="s">
        <v>114</v>
      </c>
      <c r="D11" s="66">
        <v>20000</v>
      </c>
      <c r="E11" s="6"/>
      <c r="F11" s="66">
        <v>18839924644</v>
      </c>
      <c r="G11" s="6"/>
      <c r="H11" s="66">
        <v>18964873673</v>
      </c>
      <c r="I11" s="6"/>
      <c r="J11" s="66">
        <v>-124949028</v>
      </c>
      <c r="K11" s="6"/>
      <c r="L11" s="66">
        <v>20000</v>
      </c>
      <c r="M11" s="6"/>
      <c r="N11" s="66">
        <v>18839924644</v>
      </c>
      <c r="O11" s="6"/>
      <c r="P11" s="66">
        <v>18535210251</v>
      </c>
      <c r="Q11" s="6"/>
      <c r="R11" s="66">
        <v>304714393</v>
      </c>
    </row>
    <row r="12" spans="2:28" ht="21.75" customHeight="1" x14ac:dyDescent="0.55000000000000004">
      <c r="B12" s="23" t="s">
        <v>82</v>
      </c>
      <c r="D12" s="66">
        <v>3227</v>
      </c>
      <c r="E12" s="6"/>
      <c r="F12" s="66">
        <v>2992416124</v>
      </c>
      <c r="G12" s="6"/>
      <c r="H12" s="66">
        <v>3025447789</v>
      </c>
      <c r="I12" s="6"/>
      <c r="J12" s="66">
        <v>-33031664</v>
      </c>
      <c r="K12" s="6"/>
      <c r="L12" s="66">
        <v>3227</v>
      </c>
      <c r="M12" s="6"/>
      <c r="N12" s="66">
        <v>2992416124</v>
      </c>
      <c r="O12" s="6"/>
      <c r="P12" s="66">
        <v>2890301207</v>
      </c>
      <c r="Q12" s="6"/>
      <c r="R12" s="66">
        <v>102114917</v>
      </c>
    </row>
    <row r="13" spans="2:28" ht="21.75" customHeight="1" x14ac:dyDescent="0.55000000000000004">
      <c r="B13" s="23" t="s">
        <v>256</v>
      </c>
      <c r="D13" s="66">
        <v>100000</v>
      </c>
      <c r="E13" s="6"/>
      <c r="F13" s="66">
        <v>1117312200</v>
      </c>
      <c r="G13" s="6"/>
      <c r="H13" s="66">
        <v>1074996667</v>
      </c>
      <c r="I13" s="6"/>
      <c r="J13" s="66">
        <v>42315533</v>
      </c>
      <c r="K13" s="6"/>
      <c r="L13" s="66">
        <v>100000</v>
      </c>
      <c r="M13" s="6"/>
      <c r="N13" s="66">
        <v>1117312200</v>
      </c>
      <c r="O13" s="6"/>
      <c r="P13" s="66">
        <v>1074996667</v>
      </c>
      <c r="Q13" s="6"/>
      <c r="R13" s="66">
        <v>42315533</v>
      </c>
    </row>
    <row r="14" spans="2:28" ht="21.75" customHeight="1" x14ac:dyDescent="0.55000000000000004">
      <c r="B14" s="23" t="s">
        <v>128</v>
      </c>
      <c r="D14" s="66">
        <v>1000000</v>
      </c>
      <c r="E14" s="6"/>
      <c r="F14" s="66">
        <v>1679944500</v>
      </c>
      <c r="G14" s="6"/>
      <c r="H14" s="66">
        <v>1583710022</v>
      </c>
      <c r="I14" s="6"/>
      <c r="J14" s="66">
        <v>96234478</v>
      </c>
      <c r="K14" s="6"/>
      <c r="L14" s="66">
        <v>1000000</v>
      </c>
      <c r="M14" s="6"/>
      <c r="N14" s="66">
        <v>1679944500</v>
      </c>
      <c r="O14" s="6"/>
      <c r="P14" s="66">
        <v>1650562265</v>
      </c>
      <c r="Q14" s="6"/>
      <c r="R14" s="66">
        <v>29382235</v>
      </c>
    </row>
    <row r="15" spans="2:28" ht="21.75" customHeight="1" x14ac:dyDescent="0.55000000000000004">
      <c r="B15" s="23" t="s">
        <v>261</v>
      </c>
      <c r="D15" s="66">
        <v>9238</v>
      </c>
      <c r="E15" s="6"/>
      <c r="F15" s="66">
        <v>4984290753</v>
      </c>
      <c r="G15" s="6"/>
      <c r="H15" s="66">
        <v>4969887625</v>
      </c>
      <c r="I15" s="6"/>
      <c r="J15" s="66">
        <v>14403128</v>
      </c>
      <c r="K15" s="6"/>
      <c r="L15" s="66">
        <v>9238</v>
      </c>
      <c r="M15" s="6"/>
      <c r="N15" s="66">
        <v>4984290753</v>
      </c>
      <c r="O15" s="6"/>
      <c r="P15" s="66">
        <v>4969887625</v>
      </c>
      <c r="Q15" s="6"/>
      <c r="R15" s="66">
        <v>14403128</v>
      </c>
    </row>
    <row r="16" spans="2:28" ht="21.75" customHeight="1" x14ac:dyDescent="0.55000000000000004">
      <c r="B16" s="23" t="s">
        <v>89</v>
      </c>
      <c r="D16" s="66">
        <v>196</v>
      </c>
      <c r="E16" s="6"/>
      <c r="F16" s="66">
        <v>166193551</v>
      </c>
      <c r="G16" s="6"/>
      <c r="H16" s="66">
        <v>167089109</v>
      </c>
      <c r="I16" s="6"/>
      <c r="J16" s="66">
        <v>-895557</v>
      </c>
      <c r="K16" s="6"/>
      <c r="L16" s="66">
        <v>196</v>
      </c>
      <c r="M16" s="6"/>
      <c r="N16" s="66">
        <v>166193551</v>
      </c>
      <c r="O16" s="6"/>
      <c r="P16" s="66">
        <v>160310110</v>
      </c>
      <c r="Q16" s="6"/>
      <c r="R16" s="66">
        <v>5883441</v>
      </c>
    </row>
    <row r="17" spans="2:52" ht="21.75" customHeight="1" x14ac:dyDescent="0.55000000000000004">
      <c r="B17" s="23" t="s">
        <v>267</v>
      </c>
      <c r="D17" s="66">
        <v>1100</v>
      </c>
      <c r="E17" s="6"/>
      <c r="F17" s="66">
        <v>971277923</v>
      </c>
      <c r="G17" s="6"/>
      <c r="H17" s="66">
        <v>981377842</v>
      </c>
      <c r="I17" s="6"/>
      <c r="J17" s="66">
        <v>-10099918</v>
      </c>
      <c r="K17" s="6"/>
      <c r="L17" s="66">
        <v>1100</v>
      </c>
      <c r="M17" s="6"/>
      <c r="N17" s="66">
        <v>971277923</v>
      </c>
      <c r="O17" s="6"/>
      <c r="P17" s="66">
        <v>981377842</v>
      </c>
      <c r="Q17" s="6"/>
      <c r="R17" s="66">
        <v>-10099918</v>
      </c>
    </row>
    <row r="18" spans="2:52" ht="21.75" customHeight="1" x14ac:dyDescent="0.55000000000000004">
      <c r="B18" s="23" t="s">
        <v>91</v>
      </c>
      <c r="D18" s="66">
        <v>31100</v>
      </c>
      <c r="E18" s="6"/>
      <c r="F18" s="66">
        <v>30982485606</v>
      </c>
      <c r="G18" s="6"/>
      <c r="H18" s="66">
        <v>30879438887</v>
      </c>
      <c r="I18" s="6"/>
      <c r="J18" s="66">
        <v>103046719</v>
      </c>
      <c r="K18" s="6"/>
      <c r="L18" s="66">
        <v>31100</v>
      </c>
      <c r="M18" s="6"/>
      <c r="N18" s="66">
        <v>30982485606</v>
      </c>
      <c r="O18" s="6"/>
      <c r="P18" s="66">
        <v>30995296484</v>
      </c>
      <c r="Q18" s="6"/>
      <c r="R18" s="66">
        <v>-12810877</v>
      </c>
    </row>
    <row r="19" spans="2:52" ht="21.75" customHeight="1" x14ac:dyDescent="0.55000000000000004">
      <c r="B19" s="23" t="s">
        <v>129</v>
      </c>
      <c r="D19" s="66">
        <v>800000</v>
      </c>
      <c r="E19" s="6"/>
      <c r="F19" s="66">
        <v>2279157840</v>
      </c>
      <c r="G19" s="6"/>
      <c r="H19" s="66">
        <v>2284373539</v>
      </c>
      <c r="I19" s="6"/>
      <c r="J19" s="66">
        <v>-5215699</v>
      </c>
      <c r="K19" s="6"/>
      <c r="L19" s="66">
        <v>800000</v>
      </c>
      <c r="M19" s="6"/>
      <c r="N19" s="66">
        <v>2279157840</v>
      </c>
      <c r="O19" s="6"/>
      <c r="P19" s="66">
        <v>2312544028</v>
      </c>
      <c r="Q19" s="6"/>
      <c r="R19" s="66">
        <v>-33386188</v>
      </c>
    </row>
    <row r="20" spans="2:52" ht="21.75" customHeight="1" x14ac:dyDescent="0.55000000000000004">
      <c r="B20" s="23" t="s">
        <v>90</v>
      </c>
      <c r="D20" s="66">
        <v>8987</v>
      </c>
      <c r="E20" s="6"/>
      <c r="F20" s="66">
        <v>627133619</v>
      </c>
      <c r="G20" s="6"/>
      <c r="H20" s="66">
        <v>654380878</v>
      </c>
      <c r="I20" s="6"/>
      <c r="J20" s="66">
        <v>-27247258</v>
      </c>
      <c r="K20" s="6"/>
      <c r="L20" s="66">
        <v>8987</v>
      </c>
      <c r="M20" s="6"/>
      <c r="N20" s="66">
        <v>627133619</v>
      </c>
      <c r="O20" s="6"/>
      <c r="P20" s="66">
        <v>671354581</v>
      </c>
      <c r="Q20" s="6"/>
      <c r="R20" s="66">
        <v>-44220961</v>
      </c>
    </row>
    <row r="21" spans="2:52" ht="21.75" customHeight="1" x14ac:dyDescent="0.55000000000000004">
      <c r="B21" s="23" t="s">
        <v>264</v>
      </c>
      <c r="D21" s="66">
        <v>8400</v>
      </c>
      <c r="E21" s="6"/>
      <c r="F21" s="66">
        <v>4328466123</v>
      </c>
      <c r="G21" s="6"/>
      <c r="H21" s="66">
        <v>4408288855</v>
      </c>
      <c r="I21" s="6"/>
      <c r="J21" s="66">
        <v>-79822731</v>
      </c>
      <c r="K21" s="6"/>
      <c r="L21" s="66">
        <v>8400</v>
      </c>
      <c r="M21" s="6"/>
      <c r="N21" s="66">
        <v>4328466123</v>
      </c>
      <c r="O21" s="6"/>
      <c r="P21" s="66">
        <v>4408288855</v>
      </c>
      <c r="Q21" s="6"/>
      <c r="R21" s="66">
        <v>-79822731</v>
      </c>
    </row>
    <row r="22" spans="2:52" ht="21.75" customHeight="1" x14ac:dyDescent="0.55000000000000004">
      <c r="B22" s="23" t="s">
        <v>105</v>
      </c>
      <c r="D22" s="66">
        <v>600000</v>
      </c>
      <c r="E22" s="6"/>
      <c r="F22" s="66">
        <v>1273378050</v>
      </c>
      <c r="G22" s="6"/>
      <c r="H22" s="66">
        <v>702892755</v>
      </c>
      <c r="I22" s="6"/>
      <c r="J22" s="66">
        <v>570485295</v>
      </c>
      <c r="K22" s="6"/>
      <c r="L22" s="66">
        <v>600000</v>
      </c>
      <c r="M22" s="6"/>
      <c r="N22" s="66">
        <v>1273378050</v>
      </c>
      <c r="O22" s="6"/>
      <c r="P22" s="66">
        <v>1423081980</v>
      </c>
      <c r="Q22" s="6"/>
      <c r="R22" s="66">
        <v>-149703930</v>
      </c>
    </row>
    <row r="23" spans="2:52" ht="21.75" customHeight="1" x14ac:dyDescent="0.55000000000000004">
      <c r="B23" s="23" t="s">
        <v>258</v>
      </c>
      <c r="D23" s="66">
        <v>21527</v>
      </c>
      <c r="E23" s="6"/>
      <c r="F23" s="66">
        <v>10695666911</v>
      </c>
      <c r="G23" s="6"/>
      <c r="H23" s="66">
        <v>10925705060</v>
      </c>
      <c r="I23" s="6"/>
      <c r="J23" s="66">
        <v>-230038148</v>
      </c>
      <c r="K23" s="6"/>
      <c r="L23" s="66">
        <v>21527</v>
      </c>
      <c r="M23" s="6"/>
      <c r="N23" s="66">
        <v>10695666911</v>
      </c>
      <c r="O23" s="6"/>
      <c r="P23" s="66">
        <v>10925705060</v>
      </c>
      <c r="Q23" s="6"/>
      <c r="R23" s="66">
        <v>-230038148</v>
      </c>
    </row>
    <row r="24" spans="2:52" ht="21.75" customHeight="1" x14ac:dyDescent="0.55000000000000004">
      <c r="B24" s="23" t="s">
        <v>102</v>
      </c>
      <c r="D24" s="66">
        <v>90000</v>
      </c>
      <c r="E24" s="6"/>
      <c r="F24" s="66">
        <v>2248242885</v>
      </c>
      <c r="G24" s="6"/>
      <c r="H24" s="66">
        <v>1987006545</v>
      </c>
      <c r="I24" s="6"/>
      <c r="J24" s="66">
        <v>261236340</v>
      </c>
      <c r="K24" s="6"/>
      <c r="L24" s="66">
        <v>90000</v>
      </c>
      <c r="M24" s="6"/>
      <c r="N24" s="66">
        <v>2248242885</v>
      </c>
      <c r="O24" s="6"/>
      <c r="P24" s="66">
        <v>2682145710</v>
      </c>
      <c r="Q24" s="6"/>
      <c r="R24" s="66">
        <v>-433902825</v>
      </c>
    </row>
    <row r="25" spans="2:52" ht="21.75" customHeight="1" x14ac:dyDescent="0.55000000000000004">
      <c r="B25" s="23" t="s">
        <v>112</v>
      </c>
      <c r="D25" s="66">
        <v>50000</v>
      </c>
      <c r="E25" s="6"/>
      <c r="F25" s="66">
        <v>572075775</v>
      </c>
      <c r="G25" s="6"/>
      <c r="H25" s="66">
        <v>718201125</v>
      </c>
      <c r="I25" s="6"/>
      <c r="J25" s="66">
        <v>-146125350</v>
      </c>
      <c r="K25" s="6"/>
      <c r="L25" s="66">
        <v>50000</v>
      </c>
      <c r="M25" s="6"/>
      <c r="N25" s="66">
        <v>572075775</v>
      </c>
      <c r="O25" s="6"/>
      <c r="P25" s="66">
        <v>1006475625</v>
      </c>
      <c r="Q25" s="6"/>
      <c r="R25" s="66">
        <v>-434399850</v>
      </c>
    </row>
    <row r="26" spans="2:52" ht="21.75" customHeight="1" x14ac:dyDescent="0.55000000000000004">
      <c r="D26" s="66"/>
      <c r="E26" s="6"/>
      <c r="F26" s="66"/>
      <c r="G26" s="6"/>
      <c r="H26" s="66"/>
      <c r="I26" s="6"/>
      <c r="J26" s="66"/>
      <c r="K26" s="6"/>
      <c r="L26" s="66"/>
      <c r="M26" s="6"/>
      <c r="N26" s="66"/>
      <c r="O26" s="6"/>
      <c r="P26" s="66"/>
      <c r="Q26" s="6"/>
      <c r="R26" s="66"/>
      <c r="AI26" s="23"/>
      <c r="AK26" s="66"/>
      <c r="AL26" s="6"/>
      <c r="AM26" s="66"/>
      <c r="AN26" s="6"/>
      <c r="AO26" s="66"/>
      <c r="AP26" s="6"/>
      <c r="AQ26" s="66"/>
      <c r="AR26" s="6"/>
      <c r="AS26" s="66"/>
      <c r="AT26" s="6"/>
      <c r="AU26" s="66"/>
      <c r="AV26" s="6"/>
      <c r="AW26" s="66"/>
      <c r="AX26" s="6"/>
      <c r="AY26" s="66"/>
    </row>
    <row r="27" spans="2:52" ht="21.75" thickBot="1" x14ac:dyDescent="0.6">
      <c r="B27" s="37" t="s">
        <v>68</v>
      </c>
      <c r="D27" s="67">
        <f>SUM(D10:D26)</f>
        <v>2756675</v>
      </c>
      <c r="E27" s="6"/>
      <c r="F27" s="67">
        <f>SUM(F10:F26)</f>
        <v>95476666004</v>
      </c>
      <c r="G27" s="6"/>
      <c r="H27" s="67">
        <f>SUM(H10:H26)</f>
        <v>95064495269</v>
      </c>
      <c r="I27" s="6"/>
      <c r="J27" s="67">
        <f>SUM(J10:J26)</f>
        <v>412170743</v>
      </c>
      <c r="K27" s="6"/>
      <c r="L27" s="67">
        <f>SUM(L10:L26)</f>
        <v>2756675</v>
      </c>
      <c r="M27" s="6"/>
      <c r="N27" s="67">
        <f>SUM(N10:N26)</f>
        <v>95476666004</v>
      </c>
      <c r="O27" s="6"/>
      <c r="P27" s="67">
        <f>SUM(P10:P26)</f>
        <v>96050561952</v>
      </c>
      <c r="Q27" s="6"/>
      <c r="R27" s="67">
        <f>SUM(R10:R26)</f>
        <v>-573895943</v>
      </c>
      <c r="AI27" s="23"/>
      <c r="AK27" s="66"/>
      <c r="AL27" s="6"/>
      <c r="AM27" s="66"/>
      <c r="AN27" s="6"/>
      <c r="AO27" s="66"/>
      <c r="AP27" s="6"/>
      <c r="AQ27" s="66"/>
      <c r="AR27" s="6"/>
      <c r="AS27" s="66"/>
      <c r="AT27" s="6"/>
      <c r="AU27" s="66"/>
      <c r="AV27" s="6"/>
      <c r="AW27" s="66"/>
      <c r="AX27" s="6"/>
      <c r="AY27" s="66"/>
    </row>
    <row r="28" spans="2:52" ht="21.75" thickTop="1" x14ac:dyDescent="0.55000000000000004">
      <c r="AI28" s="23"/>
      <c r="AK28" s="66"/>
      <c r="AL28" s="6"/>
      <c r="AM28" s="66"/>
      <c r="AN28" s="6"/>
      <c r="AO28" s="66"/>
      <c r="AP28" s="6"/>
      <c r="AQ28" s="66"/>
      <c r="AR28" s="6"/>
      <c r="AS28" s="66"/>
      <c r="AT28" s="6"/>
      <c r="AU28" s="66"/>
      <c r="AV28" s="6"/>
      <c r="AW28" s="66"/>
      <c r="AX28" s="6"/>
      <c r="AY28" s="66"/>
    </row>
    <row r="29" spans="2:52" ht="30" x14ac:dyDescent="0.75">
      <c r="J29" s="44">
        <v>19</v>
      </c>
      <c r="L29" s="22"/>
      <c r="AI29" s="23"/>
      <c r="AK29" s="66"/>
      <c r="AL29" s="6"/>
      <c r="AM29" s="66"/>
      <c r="AN29" s="6"/>
      <c r="AO29" s="66"/>
      <c r="AP29" s="6"/>
      <c r="AQ29" s="66"/>
      <c r="AR29" s="6"/>
      <c r="AS29" s="66"/>
      <c r="AT29" s="6"/>
      <c r="AU29" s="66"/>
      <c r="AV29" s="6"/>
      <c r="AW29" s="66"/>
      <c r="AX29" s="6"/>
      <c r="AY29" s="66"/>
    </row>
    <row r="30" spans="2:52" x14ac:dyDescent="0.55000000000000004">
      <c r="AI30" s="23"/>
      <c r="AK30" s="66"/>
      <c r="AL30" s="6"/>
      <c r="AM30" s="66"/>
      <c r="AN30" s="6"/>
      <c r="AO30" s="66"/>
      <c r="AP30" s="6"/>
      <c r="AQ30" s="66"/>
      <c r="AR30" s="6"/>
      <c r="AS30" s="66"/>
      <c r="AT30" s="6"/>
      <c r="AU30" s="66"/>
      <c r="AV30" s="6"/>
      <c r="AW30" s="66"/>
      <c r="AX30" s="6"/>
      <c r="AY30" s="66"/>
    </row>
    <row r="31" spans="2:52" x14ac:dyDescent="0.55000000000000004">
      <c r="AI31" s="23"/>
      <c r="AK31" s="66"/>
      <c r="AL31" s="6"/>
      <c r="AM31" s="66"/>
      <c r="AN31" s="6"/>
      <c r="AO31" s="66"/>
      <c r="AP31" s="6"/>
      <c r="AQ31" s="66"/>
      <c r="AR31" s="6"/>
      <c r="AS31" s="66"/>
      <c r="AT31" s="6"/>
      <c r="AU31" s="66"/>
      <c r="AV31" s="6"/>
      <c r="AW31" s="66"/>
      <c r="AX31" s="6"/>
      <c r="AY31" s="66"/>
    </row>
    <row r="32" spans="2:52" x14ac:dyDescent="0.55000000000000004">
      <c r="AJ32" s="23"/>
      <c r="AL32" s="66"/>
      <c r="AM32" s="6"/>
      <c r="AN32" s="66"/>
      <c r="AO32" s="6"/>
      <c r="AP32" s="66"/>
      <c r="AQ32" s="6"/>
      <c r="AR32" s="66"/>
      <c r="AS32" s="6"/>
      <c r="AT32" s="66"/>
      <c r="AU32" s="6"/>
      <c r="AV32" s="66"/>
      <c r="AW32" s="6"/>
      <c r="AX32" s="66"/>
      <c r="AY32" s="6"/>
      <c r="AZ32" s="66"/>
    </row>
    <row r="33" spans="36:52" x14ac:dyDescent="0.55000000000000004">
      <c r="AJ33" s="23"/>
      <c r="AL33" s="66"/>
      <c r="AM33" s="6"/>
      <c r="AN33" s="66"/>
      <c r="AO33" s="6"/>
      <c r="AP33" s="66"/>
      <c r="AQ33" s="6"/>
      <c r="AR33" s="66"/>
      <c r="AS33" s="6"/>
      <c r="AT33" s="66"/>
      <c r="AU33" s="6"/>
      <c r="AV33" s="66"/>
      <c r="AW33" s="6"/>
      <c r="AX33" s="66"/>
      <c r="AY33" s="6"/>
      <c r="AZ33" s="66"/>
    </row>
    <row r="34" spans="36:52" x14ac:dyDescent="0.55000000000000004">
      <c r="AJ34" s="23"/>
      <c r="AL34" s="66"/>
      <c r="AM34" s="6"/>
      <c r="AN34" s="66"/>
      <c r="AO34" s="6"/>
      <c r="AP34" s="66"/>
      <c r="AQ34" s="6"/>
      <c r="AR34" s="66"/>
      <c r="AS34" s="6"/>
      <c r="AT34" s="66"/>
      <c r="AU34" s="6"/>
      <c r="AV34" s="66"/>
      <c r="AW34" s="6"/>
      <c r="AX34" s="66"/>
      <c r="AY34" s="6"/>
      <c r="AZ34" s="66"/>
    </row>
    <row r="35" spans="36:52" x14ac:dyDescent="0.55000000000000004">
      <c r="AJ35" s="23"/>
      <c r="AL35" s="66"/>
      <c r="AM35" s="6"/>
      <c r="AN35" s="66"/>
      <c r="AO35" s="6"/>
      <c r="AP35" s="66"/>
      <c r="AQ35" s="6"/>
      <c r="AR35" s="66"/>
      <c r="AS35" s="6"/>
      <c r="AT35" s="66"/>
      <c r="AU35" s="6"/>
      <c r="AV35" s="66"/>
      <c r="AW35" s="6"/>
      <c r="AX35" s="66"/>
      <c r="AY35" s="6"/>
      <c r="AZ35" s="66"/>
    </row>
    <row r="36" spans="36:52" x14ac:dyDescent="0.55000000000000004">
      <c r="AJ36" s="23"/>
      <c r="AL36" s="66"/>
      <c r="AM36" s="6"/>
      <c r="AN36" s="66"/>
      <c r="AO36" s="6"/>
      <c r="AP36" s="66"/>
      <c r="AQ36" s="6"/>
      <c r="AR36" s="66"/>
      <c r="AS36" s="6"/>
      <c r="AT36" s="66"/>
      <c r="AU36" s="6"/>
      <c r="AV36" s="66"/>
      <c r="AW36" s="6"/>
      <c r="AX36" s="66"/>
      <c r="AY36" s="6"/>
      <c r="AZ36" s="66"/>
    </row>
    <row r="37" spans="36:52" x14ac:dyDescent="0.55000000000000004">
      <c r="AJ37" s="23"/>
      <c r="AL37" s="66"/>
      <c r="AM37" s="6"/>
      <c r="AN37" s="66"/>
      <c r="AO37" s="6"/>
      <c r="AP37" s="66"/>
      <c r="AQ37" s="6"/>
      <c r="AR37" s="66"/>
      <c r="AS37" s="6"/>
      <c r="AT37" s="66"/>
      <c r="AU37" s="6"/>
      <c r="AV37" s="66"/>
      <c r="AW37" s="6"/>
      <c r="AX37" s="66"/>
      <c r="AY37" s="6"/>
      <c r="AZ37" s="66"/>
    </row>
    <row r="38" spans="36:52" x14ac:dyDescent="0.55000000000000004">
      <c r="AJ38" s="23"/>
      <c r="AL38" s="66"/>
      <c r="AM38" s="6"/>
      <c r="AN38" s="66"/>
      <c r="AO38" s="6"/>
      <c r="AP38" s="66"/>
      <c r="AQ38" s="6"/>
      <c r="AR38" s="66"/>
      <c r="AS38" s="6"/>
      <c r="AT38" s="66"/>
      <c r="AU38" s="6"/>
      <c r="AV38" s="66"/>
      <c r="AW38" s="6"/>
      <c r="AX38" s="66"/>
      <c r="AY38" s="6"/>
      <c r="AZ38" s="66"/>
    </row>
    <row r="39" spans="36:52" x14ac:dyDescent="0.55000000000000004">
      <c r="AJ39" s="23"/>
      <c r="AL39" s="66"/>
      <c r="AM39" s="6"/>
      <c r="AN39" s="66"/>
      <c r="AO39" s="6"/>
      <c r="AP39" s="66"/>
      <c r="AQ39" s="6"/>
      <c r="AR39" s="66"/>
      <c r="AS39" s="6"/>
      <c r="AT39" s="66"/>
      <c r="AU39" s="6"/>
      <c r="AV39" s="66"/>
      <c r="AW39" s="6"/>
      <c r="AX39" s="66"/>
      <c r="AY39" s="6"/>
      <c r="AZ39" s="66"/>
    </row>
    <row r="40" spans="36:52" x14ac:dyDescent="0.55000000000000004">
      <c r="AJ40" s="23"/>
      <c r="AL40" s="66"/>
      <c r="AM40" s="6"/>
      <c r="AN40" s="66"/>
      <c r="AO40" s="6"/>
      <c r="AP40" s="66"/>
      <c r="AQ40" s="6"/>
      <c r="AR40" s="66"/>
      <c r="AS40" s="6"/>
      <c r="AT40" s="66"/>
      <c r="AU40" s="6"/>
      <c r="AV40" s="66"/>
      <c r="AW40" s="6"/>
      <c r="AX40" s="66"/>
      <c r="AY40" s="6"/>
      <c r="AZ40" s="66"/>
    </row>
    <row r="41" spans="36:52" x14ac:dyDescent="0.55000000000000004">
      <c r="AJ41" s="23"/>
      <c r="AL41" s="66"/>
      <c r="AM41" s="6"/>
      <c r="AN41" s="66"/>
      <c r="AO41" s="6"/>
      <c r="AP41" s="66"/>
      <c r="AQ41" s="6"/>
      <c r="AR41" s="66"/>
      <c r="AS41" s="6"/>
      <c r="AT41" s="66"/>
      <c r="AU41" s="6"/>
      <c r="AV41" s="66"/>
      <c r="AW41" s="6"/>
      <c r="AX41" s="66"/>
      <c r="AY41" s="6"/>
      <c r="AZ41" s="66"/>
    </row>
    <row r="42" spans="36:52" x14ac:dyDescent="0.55000000000000004">
      <c r="AJ42" s="23"/>
      <c r="AL42" s="66"/>
      <c r="AM42" s="6"/>
      <c r="AN42" s="66"/>
      <c r="AO42" s="6"/>
      <c r="AP42" s="66"/>
      <c r="AQ42" s="6"/>
      <c r="AR42" s="66"/>
      <c r="AS42" s="6"/>
      <c r="AT42" s="66"/>
      <c r="AU42" s="6"/>
      <c r="AV42" s="66"/>
      <c r="AW42" s="6"/>
      <c r="AX42" s="66"/>
      <c r="AY42" s="6"/>
      <c r="AZ42" s="66"/>
    </row>
  </sheetData>
  <sortState xmlns:xlrd2="http://schemas.microsoft.com/office/spreadsheetml/2017/richdata2" ref="B10:R25">
    <sortCondition descending="1" ref="R10:R25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7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43"/>
  <sheetViews>
    <sheetView rightToLeft="1" view="pageBreakPreview" topLeftCell="A16" zoomScale="70" zoomScaleNormal="85" zoomScaleSheetLayoutView="70" workbookViewId="0">
      <selection activeCell="A41" sqref="A41:XFD41"/>
    </sheetView>
  </sheetViews>
  <sheetFormatPr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172" t="s">
        <v>86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</row>
    <row r="3" spans="2:28" ht="30" x14ac:dyDescent="0.55000000000000004">
      <c r="B3" s="172" t="s">
        <v>39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</row>
    <row r="4" spans="2:28" ht="30" x14ac:dyDescent="0.55000000000000004">
      <c r="B4" s="172" t="s">
        <v>254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</row>
    <row r="6" spans="2:28" ht="30" x14ac:dyDescent="0.55000000000000004">
      <c r="B6" s="12" t="s">
        <v>237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23" t="s">
        <v>1</v>
      </c>
      <c r="D8" s="11" t="s">
        <v>41</v>
      </c>
      <c r="E8" s="11"/>
      <c r="F8" s="11" t="s">
        <v>41</v>
      </c>
      <c r="G8" s="11"/>
      <c r="H8" s="11" t="s">
        <v>41</v>
      </c>
      <c r="I8" s="11"/>
      <c r="J8" s="11" t="s">
        <v>41</v>
      </c>
      <c r="L8" s="11" t="s">
        <v>42</v>
      </c>
      <c r="M8" s="11" t="s">
        <v>42</v>
      </c>
      <c r="N8" s="11" t="s">
        <v>42</v>
      </c>
      <c r="O8" s="11" t="s">
        <v>42</v>
      </c>
      <c r="P8" s="11" t="s">
        <v>42</v>
      </c>
      <c r="Q8" s="11" t="s">
        <v>42</v>
      </c>
      <c r="R8" s="11" t="s">
        <v>42</v>
      </c>
    </row>
    <row r="9" spans="2:28" s="4" customFormat="1" ht="63" customHeight="1" x14ac:dyDescent="0.75">
      <c r="B9" s="123" t="s">
        <v>1</v>
      </c>
      <c r="D9" s="121" t="s">
        <v>5</v>
      </c>
      <c r="E9" s="35"/>
      <c r="F9" s="121" t="s">
        <v>53</v>
      </c>
      <c r="G9" s="35"/>
      <c r="H9" s="121" t="s">
        <v>54</v>
      </c>
      <c r="I9" s="35"/>
      <c r="J9" s="121" t="s">
        <v>56</v>
      </c>
      <c r="L9" s="121" t="s">
        <v>5</v>
      </c>
      <c r="M9" s="35"/>
      <c r="N9" s="121" t="s">
        <v>53</v>
      </c>
      <c r="O9" s="35"/>
      <c r="P9" s="121" t="s">
        <v>54</v>
      </c>
      <c r="Q9" s="35"/>
      <c r="R9" s="121" t="s">
        <v>56</v>
      </c>
    </row>
    <row r="10" spans="2:28" ht="25.5" customHeight="1" x14ac:dyDescent="0.55000000000000004">
      <c r="B10" s="31" t="s">
        <v>80</v>
      </c>
      <c r="D10" s="120">
        <v>14491</v>
      </c>
      <c r="E10" s="69"/>
      <c r="F10" s="120">
        <v>14491000000</v>
      </c>
      <c r="G10" s="69"/>
      <c r="H10" s="120">
        <v>14019674623</v>
      </c>
      <c r="I10" s="69"/>
      <c r="J10" s="120">
        <v>471325377</v>
      </c>
      <c r="K10" s="69"/>
      <c r="L10" s="120">
        <v>14491</v>
      </c>
      <c r="M10" s="69"/>
      <c r="N10" s="120">
        <v>14491000000</v>
      </c>
      <c r="O10" s="69"/>
      <c r="P10" s="120">
        <v>14019674623</v>
      </c>
      <c r="Q10" s="69"/>
      <c r="R10" s="120">
        <v>471325377</v>
      </c>
      <c r="V10" s="94">
        <v>6.5500000000000003E-2</v>
      </c>
    </row>
    <row r="11" spans="2:28" ht="25.5" customHeight="1" x14ac:dyDescent="0.55000000000000004">
      <c r="B11" s="2" t="s">
        <v>270</v>
      </c>
      <c r="D11" s="71">
        <v>500000</v>
      </c>
      <c r="E11" s="69"/>
      <c r="F11" s="71">
        <v>5373611266</v>
      </c>
      <c r="G11" s="69"/>
      <c r="H11" s="71">
        <v>5005800000</v>
      </c>
      <c r="I11" s="69"/>
      <c r="J11" s="71">
        <v>367811266</v>
      </c>
      <c r="K11" s="69"/>
      <c r="L11" s="71">
        <v>500000</v>
      </c>
      <c r="M11" s="69"/>
      <c r="N11" s="71">
        <v>5373611266</v>
      </c>
      <c r="O11" s="69"/>
      <c r="P11" s="71">
        <v>5005800000</v>
      </c>
      <c r="Q11" s="69"/>
      <c r="R11" s="71">
        <v>367811266</v>
      </c>
      <c r="V11" s="94"/>
    </row>
    <row r="12" spans="2:28" ht="25.5" customHeight="1" x14ac:dyDescent="0.55000000000000004">
      <c r="B12" s="2" t="s">
        <v>127</v>
      </c>
      <c r="D12" s="71">
        <v>125000</v>
      </c>
      <c r="E12" s="69"/>
      <c r="F12" s="71">
        <v>4525915937</v>
      </c>
      <c r="G12" s="69"/>
      <c r="H12" s="71">
        <v>4172445763</v>
      </c>
      <c r="I12" s="69"/>
      <c r="J12" s="71">
        <v>353470174</v>
      </c>
      <c r="K12" s="69"/>
      <c r="L12" s="71">
        <v>150000</v>
      </c>
      <c r="M12" s="69"/>
      <c r="N12" s="71">
        <v>5349734879</v>
      </c>
      <c r="O12" s="69"/>
      <c r="P12" s="71">
        <v>5006934915</v>
      </c>
      <c r="Q12" s="69"/>
      <c r="R12" s="71">
        <v>342799964</v>
      </c>
      <c r="V12" s="94"/>
    </row>
    <row r="13" spans="2:28" ht="25.5" customHeight="1" x14ac:dyDescent="0.55000000000000004">
      <c r="B13" s="2" t="s">
        <v>111</v>
      </c>
      <c r="D13" s="71">
        <v>35000</v>
      </c>
      <c r="E13" s="69"/>
      <c r="F13" s="71">
        <v>1789081725</v>
      </c>
      <c r="G13" s="69"/>
      <c r="H13" s="71">
        <v>1595201737</v>
      </c>
      <c r="I13" s="69"/>
      <c r="J13" s="71">
        <v>193879988</v>
      </c>
      <c r="K13" s="69"/>
      <c r="L13" s="71">
        <v>35000</v>
      </c>
      <c r="M13" s="69"/>
      <c r="N13" s="71">
        <v>1789081725</v>
      </c>
      <c r="O13" s="69"/>
      <c r="P13" s="71">
        <v>1595201737</v>
      </c>
      <c r="Q13" s="69"/>
      <c r="R13" s="71">
        <v>193879988</v>
      </c>
      <c r="V13" s="94"/>
    </row>
    <row r="14" spans="2:28" ht="25.5" customHeight="1" x14ac:dyDescent="0.55000000000000004">
      <c r="B14" s="2" t="s">
        <v>121</v>
      </c>
      <c r="D14" s="71">
        <v>100000</v>
      </c>
      <c r="E14" s="69"/>
      <c r="F14" s="71">
        <v>783847935</v>
      </c>
      <c r="G14" s="69"/>
      <c r="H14" s="71">
        <v>800210250</v>
      </c>
      <c r="I14" s="69"/>
      <c r="J14" s="71">
        <v>-16362315</v>
      </c>
      <c r="K14" s="69"/>
      <c r="L14" s="71">
        <v>250000</v>
      </c>
      <c r="M14" s="69"/>
      <c r="N14" s="71">
        <v>2131592202</v>
      </c>
      <c r="O14" s="69"/>
      <c r="P14" s="71">
        <v>2000525625</v>
      </c>
      <c r="Q14" s="69"/>
      <c r="R14" s="71">
        <v>131066577</v>
      </c>
      <c r="V14" s="94"/>
    </row>
    <row r="15" spans="2:28" ht="25.5" customHeight="1" x14ac:dyDescent="0.55000000000000004">
      <c r="B15" s="2" t="s">
        <v>114</v>
      </c>
      <c r="D15" s="71">
        <v>5046</v>
      </c>
      <c r="E15" s="69"/>
      <c r="F15" s="71">
        <v>4767799785</v>
      </c>
      <c r="G15" s="69"/>
      <c r="H15" s="71">
        <v>4634246692</v>
      </c>
      <c r="I15" s="69"/>
      <c r="J15" s="71">
        <v>133553093</v>
      </c>
      <c r="K15" s="69"/>
      <c r="L15" s="71">
        <v>6046</v>
      </c>
      <c r="M15" s="69"/>
      <c r="N15" s="71">
        <v>5674955334</v>
      </c>
      <c r="O15" s="69"/>
      <c r="P15" s="71">
        <v>5549771723</v>
      </c>
      <c r="Q15" s="69"/>
      <c r="R15" s="71">
        <v>125183611</v>
      </c>
      <c r="V15" s="94"/>
    </row>
    <row r="16" spans="2:28" ht="25.5" customHeight="1" x14ac:dyDescent="0.55000000000000004">
      <c r="B16" s="2" t="s">
        <v>90</v>
      </c>
      <c r="D16" s="71">
        <v>0</v>
      </c>
      <c r="E16" s="69"/>
      <c r="F16" s="71">
        <v>0</v>
      </c>
      <c r="G16" s="69"/>
      <c r="H16" s="71">
        <v>0</v>
      </c>
      <c r="I16" s="69"/>
      <c r="J16" s="71">
        <v>0</v>
      </c>
      <c r="K16" s="69"/>
      <c r="L16" s="71">
        <v>11013</v>
      </c>
      <c r="M16" s="69"/>
      <c r="N16" s="71">
        <v>894951227</v>
      </c>
      <c r="O16" s="69"/>
      <c r="P16" s="71">
        <v>822702569</v>
      </c>
      <c r="Q16" s="69"/>
      <c r="R16" s="71">
        <v>72248658</v>
      </c>
      <c r="V16" s="94"/>
    </row>
    <row r="17" spans="2:22" ht="25.5" customHeight="1" x14ac:dyDescent="0.55000000000000004">
      <c r="B17" s="2" t="s">
        <v>128</v>
      </c>
      <c r="D17" s="71">
        <v>400000</v>
      </c>
      <c r="E17" s="69"/>
      <c r="F17" s="71">
        <v>667206365</v>
      </c>
      <c r="G17" s="69"/>
      <c r="H17" s="71">
        <v>628737577</v>
      </c>
      <c r="I17" s="69"/>
      <c r="J17" s="71">
        <v>38468788</v>
      </c>
      <c r="K17" s="69"/>
      <c r="L17" s="71">
        <v>400000</v>
      </c>
      <c r="M17" s="69"/>
      <c r="N17" s="71">
        <v>667206365</v>
      </c>
      <c r="O17" s="69"/>
      <c r="P17" s="71">
        <v>628737577</v>
      </c>
      <c r="Q17" s="69"/>
      <c r="R17" s="71">
        <v>38468788</v>
      </c>
      <c r="V17" s="94"/>
    </row>
    <row r="18" spans="2:22" ht="25.5" customHeight="1" x14ac:dyDescent="0.55000000000000004">
      <c r="B18" s="2" t="s">
        <v>82</v>
      </c>
      <c r="D18" s="71">
        <v>1833</v>
      </c>
      <c r="E18" s="69"/>
      <c r="F18" s="71">
        <v>1685139352</v>
      </c>
      <c r="G18" s="69"/>
      <c r="H18" s="71">
        <v>1641748408</v>
      </c>
      <c r="I18" s="69"/>
      <c r="J18" s="71">
        <v>43390944</v>
      </c>
      <c r="K18" s="69"/>
      <c r="L18" s="71">
        <v>3033</v>
      </c>
      <c r="M18" s="69"/>
      <c r="N18" s="71">
        <v>2750690188</v>
      </c>
      <c r="O18" s="69"/>
      <c r="P18" s="71">
        <v>2714764289</v>
      </c>
      <c r="Q18" s="69"/>
      <c r="R18" s="71">
        <v>35925899</v>
      </c>
      <c r="V18" s="94"/>
    </row>
    <row r="19" spans="2:22" ht="25.5" customHeight="1" x14ac:dyDescent="0.55000000000000004">
      <c r="B19" s="2" t="s">
        <v>13</v>
      </c>
      <c r="D19" s="71">
        <v>405000</v>
      </c>
      <c r="E19" s="69"/>
      <c r="F19" s="71">
        <v>2022845767</v>
      </c>
      <c r="G19" s="69"/>
      <c r="H19" s="71">
        <v>2003289084</v>
      </c>
      <c r="I19" s="69"/>
      <c r="J19" s="71">
        <v>19556683</v>
      </c>
      <c r="K19" s="69"/>
      <c r="L19" s="71">
        <v>405000</v>
      </c>
      <c r="M19" s="69"/>
      <c r="N19" s="71">
        <v>2022845767</v>
      </c>
      <c r="O19" s="69"/>
      <c r="P19" s="71">
        <v>2003289084</v>
      </c>
      <c r="Q19" s="69"/>
      <c r="R19" s="71">
        <v>19556683</v>
      </c>
      <c r="V19" s="94"/>
    </row>
    <row r="20" spans="2:22" ht="25.5" customHeight="1" x14ac:dyDescent="0.55000000000000004">
      <c r="B20" s="2" t="s">
        <v>109</v>
      </c>
      <c r="D20" s="71">
        <v>0</v>
      </c>
      <c r="E20" s="69"/>
      <c r="F20" s="71">
        <v>0</v>
      </c>
      <c r="G20" s="69"/>
      <c r="H20" s="71">
        <v>0</v>
      </c>
      <c r="I20" s="69"/>
      <c r="J20" s="71">
        <v>0</v>
      </c>
      <c r="K20" s="69"/>
      <c r="L20" s="71">
        <v>7500</v>
      </c>
      <c r="M20" s="69"/>
      <c r="N20" s="71">
        <v>7059923768</v>
      </c>
      <c r="O20" s="69"/>
      <c r="P20" s="71">
        <v>7050410232</v>
      </c>
      <c r="Q20" s="69"/>
      <c r="R20" s="71">
        <v>9513536</v>
      </c>
      <c r="V20" s="94"/>
    </row>
    <row r="21" spans="2:22" ht="25.5" customHeight="1" x14ac:dyDescent="0.55000000000000004">
      <c r="B21" s="2" t="s">
        <v>130</v>
      </c>
      <c r="D21" s="71">
        <v>200000</v>
      </c>
      <c r="E21" s="69"/>
      <c r="F21" s="71">
        <v>596430005</v>
      </c>
      <c r="G21" s="69"/>
      <c r="H21" s="71">
        <v>588145288</v>
      </c>
      <c r="I21" s="69"/>
      <c r="J21" s="71">
        <v>8284717</v>
      </c>
      <c r="K21" s="69"/>
      <c r="L21" s="71">
        <v>200000</v>
      </c>
      <c r="M21" s="69"/>
      <c r="N21" s="71">
        <v>596430005</v>
      </c>
      <c r="O21" s="69"/>
      <c r="P21" s="71">
        <v>588145288</v>
      </c>
      <c r="Q21" s="69"/>
      <c r="R21" s="71">
        <v>8284717</v>
      </c>
      <c r="V21" s="94"/>
    </row>
    <row r="22" spans="2:22" ht="25.5" customHeight="1" x14ac:dyDescent="0.55000000000000004">
      <c r="B22" s="2" t="s">
        <v>129</v>
      </c>
      <c r="D22" s="71">
        <v>600000</v>
      </c>
      <c r="E22" s="69"/>
      <c r="F22" s="71">
        <v>1740997350</v>
      </c>
      <c r="G22" s="69"/>
      <c r="H22" s="71">
        <v>1734408022</v>
      </c>
      <c r="I22" s="69"/>
      <c r="J22" s="71">
        <v>6589328</v>
      </c>
      <c r="K22" s="69"/>
      <c r="L22" s="71">
        <v>600000</v>
      </c>
      <c r="M22" s="69"/>
      <c r="N22" s="71">
        <v>1740997350</v>
      </c>
      <c r="O22" s="69"/>
      <c r="P22" s="71">
        <v>1734408022</v>
      </c>
      <c r="Q22" s="69"/>
      <c r="R22" s="71">
        <v>6589328</v>
      </c>
      <c r="V22" s="94"/>
    </row>
    <row r="23" spans="2:22" ht="25.5" customHeight="1" x14ac:dyDescent="0.55000000000000004">
      <c r="B23" s="2" t="s">
        <v>113</v>
      </c>
      <c r="D23" s="71">
        <v>0</v>
      </c>
      <c r="E23" s="69"/>
      <c r="F23" s="71">
        <v>0</v>
      </c>
      <c r="G23" s="69"/>
      <c r="H23" s="71">
        <v>0</v>
      </c>
      <c r="I23" s="69"/>
      <c r="J23" s="71">
        <v>0</v>
      </c>
      <c r="K23" s="69"/>
      <c r="L23" s="71">
        <v>5000</v>
      </c>
      <c r="M23" s="69"/>
      <c r="N23" s="71">
        <v>3304454963</v>
      </c>
      <c r="O23" s="69"/>
      <c r="P23" s="71">
        <v>3316138840</v>
      </c>
      <c r="Q23" s="69"/>
      <c r="R23" s="71">
        <v>-11683877</v>
      </c>
      <c r="V23" s="94"/>
    </row>
    <row r="24" spans="2:22" ht="25.5" customHeight="1" x14ac:dyDescent="0.55000000000000004">
      <c r="B24" s="2" t="s">
        <v>119</v>
      </c>
      <c r="D24" s="71">
        <v>0</v>
      </c>
      <c r="E24" s="69"/>
      <c r="F24" s="71">
        <v>0</v>
      </c>
      <c r="G24" s="69"/>
      <c r="H24" s="71">
        <v>0</v>
      </c>
      <c r="I24" s="69"/>
      <c r="J24" s="71">
        <v>0</v>
      </c>
      <c r="K24" s="69"/>
      <c r="L24" s="71">
        <v>1500</v>
      </c>
      <c r="M24" s="69"/>
      <c r="N24" s="71">
        <v>945578585</v>
      </c>
      <c r="O24" s="69"/>
      <c r="P24" s="71">
        <v>958788188</v>
      </c>
      <c r="Q24" s="69"/>
      <c r="R24" s="71">
        <v>-13209603</v>
      </c>
      <c r="V24" s="94"/>
    </row>
    <row r="25" spans="2:22" ht="25.5" customHeight="1" x14ac:dyDescent="0.55000000000000004">
      <c r="B25" s="2" t="s">
        <v>103</v>
      </c>
      <c r="D25" s="71">
        <v>0</v>
      </c>
      <c r="E25" s="69"/>
      <c r="F25" s="71">
        <v>0</v>
      </c>
      <c r="G25" s="69"/>
      <c r="H25" s="71">
        <v>0</v>
      </c>
      <c r="I25" s="69"/>
      <c r="J25" s="71">
        <v>0</v>
      </c>
      <c r="K25" s="69"/>
      <c r="L25" s="71">
        <v>1300</v>
      </c>
      <c r="M25" s="69"/>
      <c r="N25" s="71">
        <v>1068385324</v>
      </c>
      <c r="O25" s="69"/>
      <c r="P25" s="71">
        <v>1083621358</v>
      </c>
      <c r="Q25" s="69"/>
      <c r="R25" s="71">
        <v>-15236034</v>
      </c>
      <c r="V25" s="94"/>
    </row>
    <row r="26" spans="2:22" ht="25.5" customHeight="1" x14ac:dyDescent="0.55000000000000004">
      <c r="B26" s="2" t="s">
        <v>117</v>
      </c>
      <c r="D26" s="71">
        <v>0</v>
      </c>
      <c r="E26" s="69"/>
      <c r="F26" s="71">
        <v>0</v>
      </c>
      <c r="G26" s="69"/>
      <c r="H26" s="71">
        <v>0</v>
      </c>
      <c r="I26" s="69"/>
      <c r="J26" s="71">
        <v>0</v>
      </c>
      <c r="K26" s="69"/>
      <c r="L26" s="71">
        <v>2000</v>
      </c>
      <c r="M26" s="69"/>
      <c r="N26" s="71">
        <v>1321980349</v>
      </c>
      <c r="O26" s="69"/>
      <c r="P26" s="71">
        <v>1339823113</v>
      </c>
      <c r="Q26" s="69"/>
      <c r="R26" s="71">
        <v>-17842764</v>
      </c>
      <c r="V26" s="94"/>
    </row>
    <row r="27" spans="2:22" ht="25.5" customHeight="1" x14ac:dyDescent="0.55000000000000004">
      <c r="B27" s="2" t="s">
        <v>84</v>
      </c>
      <c r="D27" s="71">
        <v>0</v>
      </c>
      <c r="E27" s="69"/>
      <c r="F27" s="71">
        <v>0</v>
      </c>
      <c r="G27" s="69"/>
      <c r="H27" s="71">
        <v>0</v>
      </c>
      <c r="I27" s="69"/>
      <c r="J27" s="71">
        <v>0</v>
      </c>
      <c r="K27" s="69"/>
      <c r="L27" s="71">
        <v>1100</v>
      </c>
      <c r="M27" s="69"/>
      <c r="N27" s="71">
        <v>927264907</v>
      </c>
      <c r="O27" s="69"/>
      <c r="P27" s="71">
        <v>945681164</v>
      </c>
      <c r="Q27" s="69"/>
      <c r="R27" s="71">
        <v>-18416257</v>
      </c>
      <c r="V27" s="94"/>
    </row>
    <row r="28" spans="2:22" ht="25.5" customHeight="1" x14ac:dyDescent="0.55000000000000004">
      <c r="B28" s="2" t="s">
        <v>99</v>
      </c>
      <c r="D28" s="71">
        <v>0</v>
      </c>
      <c r="E28" s="69"/>
      <c r="F28" s="71">
        <v>0</v>
      </c>
      <c r="G28" s="69"/>
      <c r="H28" s="71">
        <v>0</v>
      </c>
      <c r="I28" s="69"/>
      <c r="J28" s="71">
        <v>0</v>
      </c>
      <c r="K28" s="69"/>
      <c r="L28" s="71">
        <v>30000</v>
      </c>
      <c r="M28" s="69"/>
      <c r="N28" s="71">
        <v>632339474</v>
      </c>
      <c r="O28" s="69"/>
      <c r="P28" s="71">
        <v>665019450</v>
      </c>
      <c r="Q28" s="69"/>
      <c r="R28" s="71">
        <v>-32679976</v>
      </c>
      <c r="V28" s="94"/>
    </row>
    <row r="29" spans="2:22" ht="25.5" customHeight="1" x14ac:dyDescent="0.55000000000000004">
      <c r="B29" s="2" t="s">
        <v>122</v>
      </c>
      <c r="D29" s="71">
        <v>0</v>
      </c>
      <c r="E29" s="69"/>
      <c r="F29" s="71">
        <v>0</v>
      </c>
      <c r="G29" s="69"/>
      <c r="H29" s="71">
        <v>0</v>
      </c>
      <c r="I29" s="69"/>
      <c r="J29" s="71">
        <v>0</v>
      </c>
      <c r="K29" s="69"/>
      <c r="L29" s="71">
        <v>300000</v>
      </c>
      <c r="M29" s="69"/>
      <c r="N29" s="71">
        <v>505772641</v>
      </c>
      <c r="O29" s="69"/>
      <c r="P29" s="71">
        <v>545137020</v>
      </c>
      <c r="Q29" s="69"/>
      <c r="R29" s="71">
        <v>-39364379</v>
      </c>
      <c r="V29" s="94"/>
    </row>
    <row r="30" spans="2:22" ht="25.5" customHeight="1" x14ac:dyDescent="0.55000000000000004">
      <c r="B30" s="2" t="s">
        <v>110</v>
      </c>
      <c r="D30" s="71">
        <v>0</v>
      </c>
      <c r="E30" s="69"/>
      <c r="F30" s="71">
        <v>0</v>
      </c>
      <c r="G30" s="69"/>
      <c r="H30" s="71">
        <v>0</v>
      </c>
      <c r="I30" s="69"/>
      <c r="J30" s="71">
        <v>0</v>
      </c>
      <c r="K30" s="69"/>
      <c r="L30" s="71">
        <v>83708</v>
      </c>
      <c r="M30" s="69"/>
      <c r="N30" s="71">
        <v>208440898</v>
      </c>
      <c r="O30" s="69"/>
      <c r="P30" s="71">
        <v>254123148</v>
      </c>
      <c r="Q30" s="69"/>
      <c r="R30" s="71">
        <v>-45682250</v>
      </c>
      <c r="V30" s="94"/>
    </row>
    <row r="31" spans="2:22" ht="25.5" customHeight="1" x14ac:dyDescent="0.55000000000000004">
      <c r="B31" s="2" t="s">
        <v>79</v>
      </c>
      <c r="D31" s="71">
        <v>0</v>
      </c>
      <c r="E31" s="69"/>
      <c r="F31" s="71">
        <v>0</v>
      </c>
      <c r="G31" s="69"/>
      <c r="H31" s="71">
        <v>0</v>
      </c>
      <c r="I31" s="69"/>
      <c r="J31" s="71">
        <v>0</v>
      </c>
      <c r="K31" s="69"/>
      <c r="L31" s="71">
        <v>6000</v>
      </c>
      <c r="M31" s="69"/>
      <c r="N31" s="71">
        <v>5173147201</v>
      </c>
      <c r="O31" s="69"/>
      <c r="P31" s="71">
        <v>5239612148</v>
      </c>
      <c r="Q31" s="69"/>
      <c r="R31" s="71">
        <v>-66464947</v>
      </c>
      <c r="V31" s="94"/>
    </row>
    <row r="32" spans="2:22" ht="25.5" customHeight="1" x14ac:dyDescent="0.55000000000000004">
      <c r="B32" s="2" t="s">
        <v>257</v>
      </c>
      <c r="D32" s="71">
        <v>60000</v>
      </c>
      <c r="E32" s="69"/>
      <c r="F32" s="71">
        <v>651898065</v>
      </c>
      <c r="G32" s="69"/>
      <c r="H32" s="71">
        <v>739148565</v>
      </c>
      <c r="I32" s="69"/>
      <c r="J32" s="71">
        <v>-87250500</v>
      </c>
      <c r="K32" s="69"/>
      <c r="L32" s="71">
        <v>60000</v>
      </c>
      <c r="M32" s="69"/>
      <c r="N32" s="71">
        <v>651898065</v>
      </c>
      <c r="O32" s="69"/>
      <c r="P32" s="71">
        <v>739148565</v>
      </c>
      <c r="Q32" s="69"/>
      <c r="R32" s="71">
        <v>-87250500</v>
      </c>
      <c r="V32" s="94"/>
    </row>
    <row r="33" spans="2:22" ht="25.5" customHeight="1" x14ac:dyDescent="0.55000000000000004">
      <c r="B33" s="2" t="s">
        <v>118</v>
      </c>
      <c r="D33" s="71">
        <v>212926</v>
      </c>
      <c r="E33" s="69"/>
      <c r="F33" s="71">
        <v>924926859</v>
      </c>
      <c r="G33" s="69"/>
      <c r="H33" s="71">
        <v>1096817405</v>
      </c>
      <c r="I33" s="69"/>
      <c r="J33" s="71">
        <v>-171890546</v>
      </c>
      <c r="K33" s="69"/>
      <c r="L33" s="71">
        <v>230551</v>
      </c>
      <c r="M33" s="69"/>
      <c r="N33" s="71">
        <v>993256597</v>
      </c>
      <c r="O33" s="69"/>
      <c r="P33" s="71">
        <v>1187606726</v>
      </c>
      <c r="Q33" s="69"/>
      <c r="R33" s="71">
        <v>-194350129</v>
      </c>
      <c r="V33" s="94"/>
    </row>
    <row r="34" spans="2:22" ht="25.5" customHeight="1" x14ac:dyDescent="0.55000000000000004">
      <c r="B34" s="2" t="s">
        <v>100</v>
      </c>
      <c r="D34" s="71">
        <v>0</v>
      </c>
      <c r="E34" s="69"/>
      <c r="F34" s="71">
        <v>0</v>
      </c>
      <c r="G34" s="69"/>
      <c r="H34" s="71">
        <v>0</v>
      </c>
      <c r="I34" s="69"/>
      <c r="J34" s="71">
        <v>0</v>
      </c>
      <c r="K34" s="69"/>
      <c r="L34" s="71">
        <v>150000</v>
      </c>
      <c r="M34" s="69"/>
      <c r="N34" s="71">
        <v>3968247610</v>
      </c>
      <c r="O34" s="69"/>
      <c r="P34" s="71">
        <v>4245090525</v>
      </c>
      <c r="Q34" s="69"/>
      <c r="R34" s="71">
        <v>-276842915</v>
      </c>
      <c r="V34" s="94"/>
    </row>
    <row r="35" spans="2:22" ht="25.5" customHeight="1" x14ac:dyDescent="0.55000000000000004">
      <c r="B35" s="2" t="s">
        <v>120</v>
      </c>
      <c r="D35" s="71">
        <v>0</v>
      </c>
      <c r="E35" s="69"/>
      <c r="F35" s="71">
        <v>0</v>
      </c>
      <c r="G35" s="69"/>
      <c r="H35" s="71">
        <v>0</v>
      </c>
      <c r="I35" s="69"/>
      <c r="J35" s="71">
        <v>0</v>
      </c>
      <c r="K35" s="69"/>
      <c r="L35" s="71">
        <v>30000</v>
      </c>
      <c r="M35" s="69"/>
      <c r="N35" s="71">
        <v>4882802919</v>
      </c>
      <c r="O35" s="69"/>
      <c r="P35" s="71">
        <v>5263841756</v>
      </c>
      <c r="Q35" s="69"/>
      <c r="R35" s="71">
        <v>-381038837</v>
      </c>
      <c r="V35" s="94"/>
    </row>
    <row r="36" spans="2:22" ht="25.5" customHeight="1" x14ac:dyDescent="0.55000000000000004">
      <c r="B36" s="2" t="s">
        <v>116</v>
      </c>
      <c r="D36" s="71">
        <v>0</v>
      </c>
      <c r="E36" s="69"/>
      <c r="F36" s="71">
        <v>0</v>
      </c>
      <c r="G36" s="69"/>
      <c r="H36" s="71">
        <v>0</v>
      </c>
      <c r="I36" s="69"/>
      <c r="J36" s="71">
        <v>0</v>
      </c>
      <c r="K36" s="69"/>
      <c r="L36" s="71">
        <v>40000</v>
      </c>
      <c r="M36" s="69"/>
      <c r="N36" s="71">
        <v>1633980384</v>
      </c>
      <c r="O36" s="69"/>
      <c r="P36" s="71">
        <v>2017921500</v>
      </c>
      <c r="Q36" s="69"/>
      <c r="R36" s="71">
        <v>-383941116</v>
      </c>
      <c r="V36" s="94"/>
    </row>
    <row r="37" spans="2:22" ht="25.5" customHeight="1" x14ac:dyDescent="0.55000000000000004">
      <c r="B37" s="2" t="s">
        <v>94</v>
      </c>
      <c r="D37" s="71">
        <v>0</v>
      </c>
      <c r="E37" s="69"/>
      <c r="F37" s="71">
        <v>0</v>
      </c>
      <c r="G37" s="69"/>
      <c r="H37" s="71">
        <v>0</v>
      </c>
      <c r="I37" s="69"/>
      <c r="J37" s="71">
        <v>0</v>
      </c>
      <c r="K37" s="69"/>
      <c r="L37" s="71">
        <v>300000</v>
      </c>
      <c r="M37" s="69"/>
      <c r="N37" s="71">
        <v>2923501068</v>
      </c>
      <c r="O37" s="69"/>
      <c r="P37" s="71">
        <v>3316150800</v>
      </c>
      <c r="Q37" s="69"/>
      <c r="R37" s="71">
        <v>-392649732</v>
      </c>
      <c r="V37" s="94"/>
    </row>
    <row r="38" spans="2:22" ht="25.5" customHeight="1" x14ac:dyDescent="0.55000000000000004">
      <c r="B38" s="2" t="s">
        <v>96</v>
      </c>
      <c r="D38" s="71">
        <v>0</v>
      </c>
      <c r="E38" s="69"/>
      <c r="F38" s="71">
        <v>0</v>
      </c>
      <c r="G38" s="69"/>
      <c r="H38" s="71">
        <v>0</v>
      </c>
      <c r="I38" s="69"/>
      <c r="J38" s="71">
        <v>0</v>
      </c>
      <c r="K38" s="69"/>
      <c r="L38" s="71">
        <v>42300</v>
      </c>
      <c r="M38" s="69"/>
      <c r="N38" s="71">
        <v>30608452230</v>
      </c>
      <c r="O38" s="69"/>
      <c r="P38" s="71">
        <v>31063887849</v>
      </c>
      <c r="Q38" s="69"/>
      <c r="R38" s="71">
        <v>-455435619</v>
      </c>
      <c r="V38" s="94"/>
    </row>
    <row r="39" spans="2:22" ht="25.5" customHeight="1" x14ac:dyDescent="0.55000000000000004">
      <c r="B39" s="2" t="s">
        <v>101</v>
      </c>
      <c r="D39" s="71">
        <v>120689</v>
      </c>
      <c r="E39" s="69"/>
      <c r="F39" s="71">
        <v>1908691232</v>
      </c>
      <c r="G39" s="69"/>
      <c r="H39" s="71">
        <v>2430490473</v>
      </c>
      <c r="I39" s="69"/>
      <c r="J39" s="71">
        <v>-521799241</v>
      </c>
      <c r="K39" s="69"/>
      <c r="L39" s="71">
        <v>120690</v>
      </c>
      <c r="M39" s="69"/>
      <c r="N39" s="71">
        <v>1908691233</v>
      </c>
      <c r="O39" s="69"/>
      <c r="P39" s="71">
        <v>2430510610</v>
      </c>
      <c r="Q39" s="69"/>
      <c r="R39" s="71">
        <v>-521819377</v>
      </c>
      <c r="V39" s="94"/>
    </row>
    <row r="40" spans="2:22" ht="25.5" customHeight="1" x14ac:dyDescent="0.55000000000000004">
      <c r="B40" s="2" t="s">
        <v>105</v>
      </c>
      <c r="D40" s="71">
        <v>2850000</v>
      </c>
      <c r="E40" s="69"/>
      <c r="F40" s="71">
        <v>6099712775</v>
      </c>
      <c r="G40" s="69"/>
      <c r="H40" s="71">
        <v>6759639405</v>
      </c>
      <c r="I40" s="69"/>
      <c r="J40" s="71">
        <v>-659926630</v>
      </c>
      <c r="K40" s="69"/>
      <c r="L40" s="71">
        <v>3650000</v>
      </c>
      <c r="M40" s="69"/>
      <c r="N40" s="71">
        <v>7898545661</v>
      </c>
      <c r="O40" s="69"/>
      <c r="P40" s="71">
        <v>8657082045</v>
      </c>
      <c r="Q40" s="69"/>
      <c r="R40" s="71">
        <v>-758536384</v>
      </c>
      <c r="V40" s="94"/>
    </row>
    <row r="41" spans="2:22" ht="24.75" thickBot="1" x14ac:dyDescent="0.6">
      <c r="B41" s="147" t="s">
        <v>62</v>
      </c>
      <c r="D41" s="68">
        <f>SUM(D10:D40)</f>
        <v>5629985</v>
      </c>
      <c r="E41" s="68"/>
      <c r="F41" s="68">
        <f>SUM(F10:F40)</f>
        <v>48029104418</v>
      </c>
      <c r="G41" s="68"/>
      <c r="H41" s="68">
        <f>SUM(H10:H40)</f>
        <v>47850003292</v>
      </c>
      <c r="I41" s="68"/>
      <c r="J41" s="68">
        <f>SUM(J10:J40)</f>
        <v>179101126</v>
      </c>
      <c r="K41" s="68"/>
      <c r="L41" s="68">
        <f>SUM(L10:L40)</f>
        <v>7636232</v>
      </c>
      <c r="M41" s="68"/>
      <c r="N41" s="68">
        <f>SUM(N10:N40)</f>
        <v>120099760185</v>
      </c>
      <c r="O41" s="68"/>
      <c r="P41" s="68">
        <f>SUM(P10:P40)</f>
        <v>121989550489</v>
      </c>
      <c r="Q41" s="68"/>
      <c r="R41" s="68">
        <f>SUM(R10:R40)</f>
        <v>-1889790304</v>
      </c>
    </row>
    <row r="42" spans="2:22" ht="21.75" thickTop="1" x14ac:dyDescent="0.55000000000000004"/>
    <row r="43" spans="2:22" ht="26.25" customHeight="1" x14ac:dyDescent="0.55000000000000004">
      <c r="B43" s="242">
        <v>20</v>
      </c>
      <c r="C43" s="242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42"/>
      <c r="R43" s="242"/>
    </row>
  </sheetData>
  <sortState xmlns:xlrd2="http://schemas.microsoft.com/office/spreadsheetml/2017/richdata2" ref="B10:R40">
    <sortCondition descending="1" ref="R10:R40"/>
  </sortState>
  <mergeCells count="4">
    <mergeCell ref="B3:R3"/>
    <mergeCell ref="B4:R4"/>
    <mergeCell ref="B2:R2"/>
    <mergeCell ref="B43:R43"/>
  </mergeCells>
  <printOptions horizontalCentered="1" verticalCentered="1"/>
  <pageMargins left="0.2" right="0.2" top="0.25" bottom="0.25" header="0.3" footer="0.3"/>
  <pageSetup paperSize="9" scale="47" orientation="landscape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FBF52-54F1-44EC-8807-0174F6686F9A}">
  <sheetPr>
    <pageSetUpPr fitToPage="1"/>
  </sheetPr>
  <dimension ref="A1:Y20"/>
  <sheetViews>
    <sheetView rightToLeft="1" view="pageBreakPreview" zoomScale="60" zoomScaleNormal="100" workbookViewId="0">
      <selection activeCell="A6" sqref="A6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94" t="s">
        <v>86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</row>
    <row r="2" spans="1:25" ht="25.5" x14ac:dyDescent="0.25">
      <c r="A2" s="194" t="s">
        <v>39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</row>
    <row r="3" spans="1:25" ht="25.5" x14ac:dyDescent="0.25">
      <c r="A3" s="194" t="s">
        <v>254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</row>
    <row r="4" spans="1:25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24" x14ac:dyDescent="0.25">
      <c r="A5" s="229" t="s">
        <v>253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</row>
    <row r="6" spans="1:25" x14ac:dyDescent="0.2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</row>
    <row r="7" spans="1:25" ht="21" x14ac:dyDescent="0.25">
      <c r="A7" s="126"/>
      <c r="B7" s="126"/>
      <c r="C7" s="126"/>
      <c r="D7" s="126"/>
      <c r="E7" s="193" t="s">
        <v>41</v>
      </c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26"/>
      <c r="Y7" s="128" t="s">
        <v>178</v>
      </c>
    </row>
    <row r="8" spans="1:25" ht="63" x14ac:dyDescent="0.25">
      <c r="A8" s="128" t="s">
        <v>219</v>
      </c>
      <c r="B8" s="126"/>
      <c r="C8" s="128" t="s">
        <v>220</v>
      </c>
      <c r="D8" s="126"/>
      <c r="E8" s="143" t="s">
        <v>16</v>
      </c>
      <c r="F8" s="127"/>
      <c r="G8" s="143" t="s">
        <v>5</v>
      </c>
      <c r="H8" s="127"/>
      <c r="I8" s="143" t="s">
        <v>15</v>
      </c>
      <c r="J8" s="127"/>
      <c r="K8" s="143" t="s">
        <v>221</v>
      </c>
      <c r="L8" s="127"/>
      <c r="M8" s="143" t="s">
        <v>222</v>
      </c>
      <c r="N8" s="127"/>
      <c r="O8" s="143" t="s">
        <v>223</v>
      </c>
      <c r="P8" s="127"/>
      <c r="Q8" s="143" t="s">
        <v>224</v>
      </c>
      <c r="R8" s="127"/>
      <c r="S8" s="143" t="s">
        <v>225</v>
      </c>
      <c r="T8" s="127"/>
      <c r="U8" s="143" t="s">
        <v>226</v>
      </c>
      <c r="V8" s="127"/>
      <c r="W8" s="143" t="s">
        <v>227</v>
      </c>
      <c r="X8" s="126"/>
      <c r="Y8" s="143" t="s">
        <v>227</v>
      </c>
    </row>
    <row r="9" spans="1:25" x14ac:dyDescent="0.25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</row>
    <row r="10" spans="1:25" x14ac:dyDescent="0.25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</row>
    <row r="11" spans="1:25" x14ac:dyDescent="0.25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</row>
    <row r="12" spans="1:25" x14ac:dyDescent="0.25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</row>
    <row r="13" spans="1:25" x14ac:dyDescent="0.25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</row>
    <row r="14" spans="1:25" ht="15.75" thickBot="1" x14ac:dyDescent="0.3">
      <c r="A14" s="163" t="s">
        <v>62</v>
      </c>
      <c r="C14" s="162"/>
      <c r="E14" s="162"/>
      <c r="G14" s="162"/>
      <c r="I14" s="162"/>
      <c r="K14" s="162"/>
      <c r="M14" s="162"/>
      <c r="O14" s="162"/>
      <c r="Q14" s="162"/>
      <c r="S14" s="162"/>
      <c r="U14" s="162"/>
      <c r="W14" s="162"/>
      <c r="Y14" s="162"/>
    </row>
    <row r="15" spans="1:25" ht="15.75" thickTop="1" x14ac:dyDescent="0.25"/>
    <row r="20" spans="1:25" ht="24" x14ac:dyDescent="0.25">
      <c r="A20" s="210">
        <v>21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</row>
  </sheetData>
  <mergeCells count="6">
    <mergeCell ref="A20:Y20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fitToHeight="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A165-9577-4C96-AF1E-F6108283B116}">
  <sheetPr>
    <pageSetUpPr fitToPage="1"/>
  </sheetPr>
  <dimension ref="A1:Q24"/>
  <sheetViews>
    <sheetView rightToLeft="1" workbookViewId="0">
      <selection activeCell="R23" sqref="R23"/>
    </sheetView>
  </sheetViews>
  <sheetFormatPr defaultRowHeight="15" x14ac:dyDescent="0.25"/>
  <cols>
    <col min="1" max="1" width="3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94" t="s">
        <v>86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</row>
    <row r="2" spans="1:17" ht="25.5" x14ac:dyDescent="0.25">
      <c r="A2" s="194" t="s">
        <v>39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</row>
    <row r="3" spans="1:17" ht="25.5" x14ac:dyDescent="0.25">
      <c r="A3" s="194" t="s">
        <v>254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</row>
    <row r="4" spans="1:17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1:17" ht="24" x14ac:dyDescent="0.25">
      <c r="A5" s="159" t="s">
        <v>238</v>
      </c>
      <c r="B5" s="217" t="s">
        <v>180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</row>
    <row r="6" spans="1:17" x14ac:dyDescent="0.2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234" t="s">
        <v>181</v>
      </c>
      <c r="N6" s="126"/>
      <c r="O6" s="126"/>
      <c r="P6" s="126"/>
      <c r="Q6" s="234" t="s">
        <v>182</v>
      </c>
    </row>
    <row r="7" spans="1:17" ht="21" x14ac:dyDescent="0.25">
      <c r="A7" s="193" t="s">
        <v>183</v>
      </c>
      <c r="B7" s="193"/>
      <c r="C7" s="126"/>
      <c r="D7" s="128" t="s">
        <v>184</v>
      </c>
      <c r="E7" s="126"/>
      <c r="F7" s="128" t="s">
        <v>185</v>
      </c>
      <c r="G7" s="126"/>
      <c r="H7" s="128" t="s">
        <v>139</v>
      </c>
      <c r="I7" s="126"/>
      <c r="J7" s="193" t="s">
        <v>186</v>
      </c>
      <c r="K7" s="193"/>
      <c r="L7" s="126"/>
      <c r="M7" s="234"/>
      <c r="N7" s="126"/>
      <c r="O7" s="128" t="s">
        <v>187</v>
      </c>
      <c r="P7" s="126"/>
      <c r="Q7" s="234"/>
    </row>
    <row r="8" spans="1:17" ht="21" x14ac:dyDescent="0.25">
      <c r="A8" s="189" t="s">
        <v>188</v>
      </c>
      <c r="B8" s="243"/>
      <c r="C8" s="126"/>
      <c r="D8" s="189" t="s">
        <v>189</v>
      </c>
      <c r="E8" s="126"/>
      <c r="F8" s="129" t="s">
        <v>190</v>
      </c>
      <c r="G8" s="126"/>
      <c r="H8" s="127"/>
      <c r="I8" s="126"/>
      <c r="J8" s="127"/>
      <c r="K8" s="127"/>
      <c r="L8" s="126"/>
      <c r="M8" s="127"/>
      <c r="N8" s="126"/>
      <c r="O8" s="127"/>
      <c r="P8" s="126"/>
      <c r="Q8" s="127"/>
    </row>
    <row r="9" spans="1:17" ht="21" x14ac:dyDescent="0.25">
      <c r="A9" s="193"/>
      <c r="B9" s="193"/>
      <c r="C9" s="126"/>
      <c r="D9" s="193"/>
      <c r="E9" s="126"/>
      <c r="F9" s="129" t="s">
        <v>191</v>
      </c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</row>
    <row r="10" spans="1:17" ht="21" x14ac:dyDescent="0.25">
      <c r="A10" s="189" t="s">
        <v>188</v>
      </c>
      <c r="B10" s="243"/>
      <c r="C10" s="126"/>
      <c r="D10" s="189" t="s">
        <v>192</v>
      </c>
      <c r="E10" s="126"/>
      <c r="F10" s="129" t="s">
        <v>190</v>
      </c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</row>
    <row r="11" spans="1:17" ht="21" x14ac:dyDescent="0.25">
      <c r="A11" s="193"/>
      <c r="B11" s="193"/>
      <c r="C11" s="126"/>
      <c r="D11" s="193"/>
      <c r="E11" s="126"/>
      <c r="F11" s="129" t="s">
        <v>193</v>
      </c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</row>
    <row r="12" spans="1:17" ht="90" customHeight="1" x14ac:dyDescent="0.25">
      <c r="A12" s="244" t="s">
        <v>194</v>
      </c>
      <c r="B12" s="244"/>
      <c r="C12" s="126"/>
      <c r="D12" s="143" t="s">
        <v>195</v>
      </c>
      <c r="E12" s="126"/>
      <c r="F12" s="129" t="s">
        <v>196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</row>
    <row r="13" spans="1:17" ht="21" x14ac:dyDescent="0.25">
      <c r="A13" s="244" t="s">
        <v>197</v>
      </c>
      <c r="B13" s="245"/>
      <c r="C13" s="126"/>
      <c r="D13" s="244" t="s">
        <v>197</v>
      </c>
      <c r="E13" s="126"/>
      <c r="F13" s="129" t="s">
        <v>198</v>
      </c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</row>
    <row r="14" spans="1:17" ht="21" x14ac:dyDescent="0.25">
      <c r="A14" s="246"/>
      <c r="B14" s="246"/>
      <c r="C14" s="126"/>
      <c r="D14" s="246"/>
      <c r="E14" s="126"/>
      <c r="F14" s="129" t="s">
        <v>199</v>
      </c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</row>
    <row r="15" spans="1:17" ht="21" x14ac:dyDescent="0.25">
      <c r="A15" s="246"/>
      <c r="B15" s="246"/>
      <c r="C15" s="126"/>
      <c r="D15" s="246"/>
      <c r="E15" s="126"/>
      <c r="F15" s="129" t="s">
        <v>200</v>
      </c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</row>
    <row r="16" spans="1:17" ht="21" x14ac:dyDescent="0.25">
      <c r="A16" s="234"/>
      <c r="B16" s="234"/>
      <c r="C16" s="126"/>
      <c r="D16" s="234"/>
      <c r="E16" s="126"/>
      <c r="F16" s="129" t="s">
        <v>201</v>
      </c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</row>
    <row r="17" spans="1:17" x14ac:dyDescent="0.25">
      <c r="A17" s="127"/>
      <c r="B17" s="127"/>
      <c r="C17" s="126"/>
      <c r="D17" s="127"/>
      <c r="E17" s="126"/>
      <c r="F17" s="127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</row>
    <row r="18" spans="1:17" ht="21" x14ac:dyDescent="0.25">
      <c r="A18" s="247"/>
      <c r="B18" s="247"/>
      <c r="C18" s="247"/>
      <c r="D18" s="247"/>
      <c r="E18" s="247"/>
      <c r="F18" s="247"/>
      <c r="G18" s="247"/>
      <c r="H18" s="247"/>
      <c r="I18" s="247"/>
      <c r="J18" s="247"/>
      <c r="K18" s="126"/>
      <c r="L18" s="126"/>
      <c r="M18" s="126"/>
      <c r="N18" s="126"/>
      <c r="O18" s="126"/>
      <c r="P18" s="126"/>
      <c r="Q18" s="126"/>
    </row>
    <row r="19" spans="1:17" ht="24" x14ac:dyDescent="0.25">
      <c r="A19" s="210">
        <v>22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</row>
    <row r="20" spans="1:17" x14ac:dyDescent="0.25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</row>
    <row r="21" spans="1:17" x14ac:dyDescent="0.25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</row>
    <row r="22" spans="1:17" x14ac:dyDescent="0.25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</row>
    <row r="23" spans="1:17" x14ac:dyDescent="0.25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</row>
    <row r="24" spans="1:17" x14ac:dyDescent="0.25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</row>
  </sheetData>
  <mergeCells count="17">
    <mergeCell ref="A12:B12"/>
    <mergeCell ref="A13:B16"/>
    <mergeCell ref="D13:D16"/>
    <mergeCell ref="A19:Q19"/>
    <mergeCell ref="A18:J18"/>
    <mergeCell ref="A8:B9"/>
    <mergeCell ref="D8:D9"/>
    <mergeCell ref="A10:B11"/>
    <mergeCell ref="A1:Q1"/>
    <mergeCell ref="A2:Q2"/>
    <mergeCell ref="A3:Q3"/>
    <mergeCell ref="B5:Q5"/>
    <mergeCell ref="M6:M7"/>
    <mergeCell ref="Q6:Q7"/>
    <mergeCell ref="A7:B7"/>
    <mergeCell ref="J7:K7"/>
    <mergeCell ref="D10:D11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8"/>
  <sheetViews>
    <sheetView rightToLeft="1" view="pageBreakPreview" topLeftCell="A4" zoomScale="55" zoomScaleNormal="55" zoomScaleSheetLayoutView="55" workbookViewId="0">
      <selection activeCell="AA11" sqref="AA11:AA25"/>
    </sheetView>
  </sheetViews>
  <sheetFormatPr defaultRowHeight="33" x14ac:dyDescent="0.8"/>
  <cols>
    <col min="1" max="1" width="2.5703125" style="43" customWidth="1"/>
    <col min="2" max="2" width="1.28515625" style="43" customWidth="1"/>
    <col min="3" max="3" width="49.42578125" style="43" bestFit="1" customWidth="1"/>
    <col min="4" max="4" width="1" style="43" customWidth="1"/>
    <col min="5" max="5" width="20.28515625" style="43" customWidth="1"/>
    <col min="6" max="6" width="3.5703125" style="43" bestFit="1" customWidth="1"/>
    <col min="7" max="7" width="26.28515625" style="43" bestFit="1" customWidth="1"/>
    <col min="8" max="8" width="3.5703125" style="43" bestFit="1" customWidth="1"/>
    <col min="9" max="9" width="29.140625" style="43" bestFit="1" customWidth="1"/>
    <col min="10" max="10" width="3.5703125" style="43" bestFit="1" customWidth="1"/>
    <col min="11" max="11" width="17.28515625" style="43" bestFit="1" customWidth="1"/>
    <col min="12" max="12" width="8.42578125" style="43" customWidth="1"/>
    <col min="13" max="13" width="26.28515625" style="43" bestFit="1" customWidth="1"/>
    <col min="14" max="14" width="3.5703125" style="43" bestFit="1" customWidth="1"/>
    <col min="15" max="15" width="19.140625" style="43" bestFit="1" customWidth="1"/>
    <col min="16" max="16" width="3.5703125" style="43" bestFit="1" customWidth="1"/>
    <col min="17" max="17" width="26.28515625" style="43" bestFit="1" customWidth="1"/>
    <col min="18" max="18" width="3.5703125" style="43" bestFit="1" customWidth="1"/>
    <col min="19" max="19" width="20.7109375" style="43" customWidth="1"/>
    <col min="20" max="20" width="3.5703125" style="43" bestFit="1" customWidth="1"/>
    <col min="21" max="21" width="16.42578125" style="43" bestFit="1" customWidth="1"/>
    <col min="22" max="22" width="12.28515625" style="43" bestFit="1" customWidth="1"/>
    <col min="23" max="23" width="26.28515625" style="43" bestFit="1" customWidth="1"/>
    <col min="24" max="24" width="3.5703125" style="43" bestFit="1" customWidth="1"/>
    <col min="25" max="25" width="29.140625" style="43" bestFit="1" customWidth="1"/>
    <col min="26" max="26" width="3.5703125" style="43" bestFit="1" customWidth="1"/>
    <col min="27" max="27" width="24.85546875" style="59" customWidth="1"/>
    <col min="28" max="28" width="1" style="43" customWidth="1"/>
    <col min="29" max="29" width="9.140625" style="43" customWidth="1"/>
    <col min="30" max="16384" width="9.140625" style="43"/>
  </cols>
  <sheetData>
    <row r="2" spans="3:27" ht="46.5" x14ac:dyDescent="0.8">
      <c r="C2" s="185" t="s">
        <v>86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</row>
    <row r="3" spans="3:27" ht="46.5" x14ac:dyDescent="0.8">
      <c r="C3" s="185" t="s">
        <v>0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</row>
    <row r="4" spans="3:27" ht="46.5" x14ac:dyDescent="0.8">
      <c r="C4" s="185" t="s">
        <v>254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</row>
    <row r="5" spans="3:27" ht="147" customHeight="1" x14ac:dyDescent="0.8">
      <c r="C5" s="53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3:27" ht="39" x14ac:dyDescent="0.8">
      <c r="C6" s="184" t="s">
        <v>244</v>
      </c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</row>
    <row r="8" spans="3:27" s="55" customFormat="1" ht="34.5" customHeight="1" x14ac:dyDescent="0.25">
      <c r="C8" s="180" t="s">
        <v>1</v>
      </c>
      <c r="E8" s="183" t="s">
        <v>126</v>
      </c>
      <c r="F8" s="183" t="s">
        <v>2</v>
      </c>
      <c r="G8" s="183" t="s">
        <v>2</v>
      </c>
      <c r="H8" s="183" t="s">
        <v>2</v>
      </c>
      <c r="I8" s="183" t="s">
        <v>2</v>
      </c>
      <c r="J8" s="186"/>
      <c r="K8" s="183" t="s">
        <v>3</v>
      </c>
      <c r="L8" s="183" t="s">
        <v>3</v>
      </c>
      <c r="M8" s="183" t="s">
        <v>3</v>
      </c>
      <c r="N8" s="183" t="s">
        <v>3</v>
      </c>
      <c r="O8" s="183" t="s">
        <v>3</v>
      </c>
      <c r="P8" s="183" t="s">
        <v>3</v>
      </c>
      <c r="Q8" s="183" t="s">
        <v>3</v>
      </c>
      <c r="R8" s="186"/>
      <c r="S8" s="183" t="s">
        <v>255</v>
      </c>
      <c r="T8" s="183" t="s">
        <v>4</v>
      </c>
      <c r="U8" s="183" t="s">
        <v>4</v>
      </c>
      <c r="V8" s="183" t="s">
        <v>4</v>
      </c>
      <c r="W8" s="183" t="s">
        <v>4</v>
      </c>
      <c r="X8" s="183" t="s">
        <v>4</v>
      </c>
      <c r="Y8" s="183" t="s">
        <v>4</v>
      </c>
      <c r="Z8" s="183" t="s">
        <v>4</v>
      </c>
      <c r="AA8" s="183" t="s">
        <v>4</v>
      </c>
    </row>
    <row r="9" spans="3:27" s="55" customFormat="1" ht="44.25" customHeight="1" x14ac:dyDescent="0.25">
      <c r="C9" s="180" t="s">
        <v>1</v>
      </c>
      <c r="D9" s="186"/>
      <c r="E9" s="181" t="s">
        <v>5</v>
      </c>
      <c r="F9" s="187"/>
      <c r="G9" s="181" t="s">
        <v>6</v>
      </c>
      <c r="H9" s="56"/>
      <c r="I9" s="181" t="s">
        <v>7</v>
      </c>
      <c r="J9" s="186"/>
      <c r="K9" s="181" t="s">
        <v>8</v>
      </c>
      <c r="L9" s="181" t="s">
        <v>8</v>
      </c>
      <c r="M9" s="181" t="s">
        <v>8</v>
      </c>
      <c r="N9" s="56"/>
      <c r="O9" s="181" t="s">
        <v>9</v>
      </c>
      <c r="P9" s="181" t="s">
        <v>9</v>
      </c>
      <c r="Q9" s="181" t="s">
        <v>9</v>
      </c>
      <c r="R9" s="186"/>
      <c r="S9" s="181" t="s">
        <v>5</v>
      </c>
      <c r="T9" s="187"/>
      <c r="U9" s="181" t="s">
        <v>10</v>
      </c>
      <c r="V9" s="187"/>
      <c r="W9" s="181" t="s">
        <v>6</v>
      </c>
      <c r="X9" s="187"/>
      <c r="Y9" s="181" t="s">
        <v>7</v>
      </c>
      <c r="Z9" s="186"/>
      <c r="AA9" s="181" t="s">
        <v>11</v>
      </c>
    </row>
    <row r="10" spans="3:27" s="55" customFormat="1" ht="54" customHeight="1" x14ac:dyDescent="0.25">
      <c r="C10" s="180" t="s">
        <v>1</v>
      </c>
      <c r="D10" s="186"/>
      <c r="E10" s="182" t="s">
        <v>5</v>
      </c>
      <c r="F10" s="188"/>
      <c r="G10" s="182" t="s">
        <v>6</v>
      </c>
      <c r="H10" s="57"/>
      <c r="I10" s="182" t="s">
        <v>7</v>
      </c>
      <c r="J10" s="186"/>
      <c r="K10" s="182" t="s">
        <v>5</v>
      </c>
      <c r="L10" s="96"/>
      <c r="M10" s="182" t="s">
        <v>6</v>
      </c>
      <c r="N10" s="57"/>
      <c r="O10" s="182" t="s">
        <v>5</v>
      </c>
      <c r="P10" s="57"/>
      <c r="Q10" s="182" t="s">
        <v>12</v>
      </c>
      <c r="R10" s="186"/>
      <c r="S10" s="182" t="s">
        <v>5</v>
      </c>
      <c r="T10" s="188"/>
      <c r="U10" s="182" t="s">
        <v>10</v>
      </c>
      <c r="V10" s="188"/>
      <c r="W10" s="182" t="s">
        <v>6</v>
      </c>
      <c r="X10" s="188"/>
      <c r="Y10" s="182" t="s">
        <v>7</v>
      </c>
      <c r="Z10" s="186"/>
      <c r="AA10" s="182" t="s">
        <v>11</v>
      </c>
    </row>
    <row r="11" spans="3:27" x14ac:dyDescent="0.8">
      <c r="C11" s="58" t="s">
        <v>129</v>
      </c>
      <c r="E11" s="114">
        <v>400000</v>
      </c>
      <c r="F11" s="115"/>
      <c r="G11" s="114">
        <v>1090611129</v>
      </c>
      <c r="H11" s="115"/>
      <c r="I11" s="114">
        <v>1062440640</v>
      </c>
      <c r="J11" s="115"/>
      <c r="K11" s="114">
        <v>1000000</v>
      </c>
      <c r="L11" s="91"/>
      <c r="M11" s="114">
        <v>2956340921</v>
      </c>
      <c r="N11" s="115"/>
      <c r="O11" s="114">
        <v>-600000</v>
      </c>
      <c r="P11" s="115"/>
      <c r="Q11" s="114">
        <v>1740997350</v>
      </c>
      <c r="R11" s="115"/>
      <c r="S11" s="114">
        <v>800000</v>
      </c>
      <c r="T11" s="115"/>
      <c r="U11" s="114">
        <v>2866</v>
      </c>
      <c r="V11" s="91"/>
      <c r="W11" s="114">
        <v>2312544028</v>
      </c>
      <c r="X11" s="115"/>
      <c r="Y11" s="114">
        <v>2279157840</v>
      </c>
      <c r="Z11" s="115"/>
      <c r="AA11" s="91">
        <f>Y11/'سرمایه گذاری ها'!$O$17</f>
        <v>1.2666548794475149E-2</v>
      </c>
    </row>
    <row r="12" spans="3:27" x14ac:dyDescent="0.8">
      <c r="C12" s="43" t="s">
        <v>102</v>
      </c>
      <c r="E12" s="114">
        <v>90000</v>
      </c>
      <c r="F12" s="115"/>
      <c r="G12" s="114">
        <v>3208969895</v>
      </c>
      <c r="H12" s="115"/>
      <c r="I12" s="114">
        <v>1987006545</v>
      </c>
      <c r="J12" s="115"/>
      <c r="K12" s="114">
        <v>0</v>
      </c>
      <c r="L12" s="91"/>
      <c r="M12" s="114">
        <v>0</v>
      </c>
      <c r="N12" s="115"/>
      <c r="O12" s="114">
        <v>0</v>
      </c>
      <c r="P12" s="115"/>
      <c r="Q12" s="114">
        <v>0</v>
      </c>
      <c r="R12" s="115"/>
      <c r="S12" s="114">
        <v>90000</v>
      </c>
      <c r="T12" s="115"/>
      <c r="U12" s="114">
        <v>25130</v>
      </c>
      <c r="V12" s="91"/>
      <c r="W12" s="114">
        <v>3208969895</v>
      </c>
      <c r="X12" s="115"/>
      <c r="Y12" s="114">
        <v>2248242885</v>
      </c>
      <c r="Z12" s="115"/>
      <c r="AA12" s="91">
        <f>Y12/'سرمایه گذاری ها'!$O$17</f>
        <v>1.2494737180942274E-2</v>
      </c>
    </row>
    <row r="13" spans="3:27" x14ac:dyDescent="0.8">
      <c r="C13" s="43" t="s">
        <v>128</v>
      </c>
      <c r="E13" s="114">
        <v>1000000</v>
      </c>
      <c r="F13" s="115"/>
      <c r="G13" s="114">
        <v>1571843943</v>
      </c>
      <c r="H13" s="115"/>
      <c r="I13" s="114">
        <v>1504991700</v>
      </c>
      <c r="J13" s="115"/>
      <c r="K13" s="114">
        <v>400000</v>
      </c>
      <c r="L13" s="91"/>
      <c r="M13" s="114">
        <v>707455899</v>
      </c>
      <c r="N13" s="115"/>
      <c r="O13" s="114">
        <v>-400000</v>
      </c>
      <c r="P13" s="115"/>
      <c r="Q13" s="114">
        <v>667206365</v>
      </c>
      <c r="R13" s="115"/>
      <c r="S13" s="114">
        <v>1000000</v>
      </c>
      <c r="T13" s="115"/>
      <c r="U13" s="114">
        <v>1690</v>
      </c>
      <c r="V13" s="91"/>
      <c r="W13" s="114">
        <v>1650562265</v>
      </c>
      <c r="X13" s="115"/>
      <c r="Y13" s="114">
        <v>1679944500</v>
      </c>
      <c r="Z13" s="115"/>
      <c r="AA13" s="91">
        <f>Y13/'سرمایه گذاری ها'!$O$17</f>
        <v>9.3363867160951679E-3</v>
      </c>
    </row>
    <row r="14" spans="3:27" x14ac:dyDescent="0.8">
      <c r="C14" s="43" t="s">
        <v>105</v>
      </c>
      <c r="E14" s="114">
        <v>3450000</v>
      </c>
      <c r="F14" s="115"/>
      <c r="G14" s="114">
        <v>7993830961</v>
      </c>
      <c r="H14" s="115"/>
      <c r="I14" s="114">
        <v>7462532160</v>
      </c>
      <c r="J14" s="115"/>
      <c r="K14" s="114">
        <v>0</v>
      </c>
      <c r="L14" s="91"/>
      <c r="M14" s="114">
        <v>0</v>
      </c>
      <c r="N14" s="115"/>
      <c r="O14" s="114">
        <v>-2850000</v>
      </c>
      <c r="P14" s="115"/>
      <c r="Q14" s="114">
        <v>6099712775</v>
      </c>
      <c r="R14" s="115"/>
      <c r="S14" s="114">
        <v>600000</v>
      </c>
      <c r="T14" s="115"/>
      <c r="U14" s="114">
        <v>2135</v>
      </c>
      <c r="V14" s="91"/>
      <c r="W14" s="114">
        <v>1390231472</v>
      </c>
      <c r="X14" s="115"/>
      <c r="Y14" s="114">
        <v>1273378050</v>
      </c>
      <c r="Z14" s="115"/>
      <c r="AA14" s="91">
        <f>Y14/'سرمایه گذاری ها'!$O$17</f>
        <v>7.0768706410165149E-3</v>
      </c>
    </row>
    <row r="15" spans="3:27" x14ac:dyDescent="0.8">
      <c r="C15" s="43" t="s">
        <v>256</v>
      </c>
      <c r="E15" s="114">
        <v>0</v>
      </c>
      <c r="F15" s="115"/>
      <c r="G15" s="114">
        <v>0</v>
      </c>
      <c r="H15" s="115"/>
      <c r="I15" s="114">
        <v>0</v>
      </c>
      <c r="J15" s="115"/>
      <c r="K15" s="114">
        <v>100000</v>
      </c>
      <c r="L15" s="91"/>
      <c r="M15" s="114">
        <v>1074996667</v>
      </c>
      <c r="N15" s="115"/>
      <c r="O15" s="114">
        <v>0</v>
      </c>
      <c r="P15" s="115"/>
      <c r="Q15" s="114">
        <v>0</v>
      </c>
      <c r="R15" s="115"/>
      <c r="S15" s="114">
        <v>100000</v>
      </c>
      <c r="T15" s="115"/>
      <c r="U15" s="114">
        <v>11240</v>
      </c>
      <c r="V15" s="91"/>
      <c r="W15" s="114">
        <v>1074996667</v>
      </c>
      <c r="X15" s="115"/>
      <c r="Y15" s="114">
        <v>1117312200</v>
      </c>
      <c r="Z15" s="115"/>
      <c r="AA15" s="91">
        <f>Y15/'سرمایه گذاری ها'!$O$17</f>
        <v>6.2095258395804551E-3</v>
      </c>
    </row>
    <row r="16" spans="3:27" x14ac:dyDescent="0.8">
      <c r="C16" s="43" t="s">
        <v>90</v>
      </c>
      <c r="E16" s="114">
        <v>8987</v>
      </c>
      <c r="F16" s="115"/>
      <c r="G16" s="114">
        <v>494008130</v>
      </c>
      <c r="H16" s="115"/>
      <c r="I16" s="114">
        <v>654380878.38750005</v>
      </c>
      <c r="J16" s="115"/>
      <c r="K16" s="114">
        <v>0</v>
      </c>
      <c r="L16" s="91"/>
      <c r="M16" s="114">
        <v>0</v>
      </c>
      <c r="N16" s="115"/>
      <c r="O16" s="114">
        <v>0</v>
      </c>
      <c r="P16" s="115"/>
      <c r="Q16" s="114">
        <v>0</v>
      </c>
      <c r="R16" s="115"/>
      <c r="S16" s="114">
        <v>8987</v>
      </c>
      <c r="T16" s="115"/>
      <c r="U16" s="114">
        <v>70200</v>
      </c>
      <c r="V16" s="91"/>
      <c r="W16" s="114">
        <v>494008130</v>
      </c>
      <c r="X16" s="115"/>
      <c r="Y16" s="114">
        <v>627133619.97000003</v>
      </c>
      <c r="Z16" s="115"/>
      <c r="AA16" s="91">
        <f>Y16/'سرمایه گذاری ها'!$O$17</f>
        <v>3.48533061580581E-3</v>
      </c>
    </row>
    <row r="17" spans="3:27" x14ac:dyDescent="0.8">
      <c r="C17" s="43" t="s">
        <v>112</v>
      </c>
      <c r="E17" s="114">
        <v>50000</v>
      </c>
      <c r="F17" s="115"/>
      <c r="G17" s="114">
        <v>822886325</v>
      </c>
      <c r="H17" s="115"/>
      <c r="I17" s="114">
        <v>718201125</v>
      </c>
      <c r="J17" s="115"/>
      <c r="K17" s="114">
        <v>0</v>
      </c>
      <c r="L17" s="91"/>
      <c r="M17" s="114">
        <v>0</v>
      </c>
      <c r="N17" s="115"/>
      <c r="O17" s="114">
        <v>0</v>
      </c>
      <c r="P17" s="115"/>
      <c r="Q17" s="114">
        <v>0</v>
      </c>
      <c r="R17" s="115"/>
      <c r="S17" s="114">
        <v>50000</v>
      </c>
      <c r="T17" s="115"/>
      <c r="U17" s="114">
        <v>11510</v>
      </c>
      <c r="V17" s="91"/>
      <c r="W17" s="114">
        <v>822886325</v>
      </c>
      <c r="X17" s="115"/>
      <c r="Y17" s="114">
        <v>572075775</v>
      </c>
      <c r="Z17" s="115"/>
      <c r="AA17" s="91">
        <f>Y17/'سرمایه گذاری ها'!$O$17</f>
        <v>3.1793435237353665E-3</v>
      </c>
    </row>
    <row r="18" spans="3:27" x14ac:dyDescent="0.8">
      <c r="C18" s="43" t="s">
        <v>121</v>
      </c>
      <c r="E18" s="114">
        <v>100000</v>
      </c>
      <c r="F18" s="115"/>
      <c r="G18" s="114">
        <v>815659943</v>
      </c>
      <c r="H18" s="115"/>
      <c r="I18" s="114">
        <v>782317350</v>
      </c>
      <c r="J18" s="115"/>
      <c r="K18" s="114">
        <v>0</v>
      </c>
      <c r="L18" s="91"/>
      <c r="M18" s="114">
        <v>0</v>
      </c>
      <c r="N18" s="115"/>
      <c r="O18" s="114">
        <v>-100000</v>
      </c>
      <c r="P18" s="115"/>
      <c r="Q18" s="114">
        <v>783847935</v>
      </c>
      <c r="R18" s="115"/>
      <c r="S18" s="114">
        <v>0</v>
      </c>
      <c r="T18" s="115"/>
      <c r="U18" s="114">
        <v>0</v>
      </c>
      <c r="V18" s="91"/>
      <c r="W18" s="114">
        <v>0</v>
      </c>
      <c r="X18" s="115"/>
      <c r="Y18" s="114">
        <v>0</v>
      </c>
      <c r="Z18" s="115"/>
      <c r="AA18" s="91">
        <f>Y18/'سرمایه گذاری ها'!$O$17</f>
        <v>0</v>
      </c>
    </row>
    <row r="19" spans="3:27" x14ac:dyDescent="0.8">
      <c r="C19" s="43" t="s">
        <v>130</v>
      </c>
      <c r="E19" s="114">
        <v>200000</v>
      </c>
      <c r="F19" s="115"/>
      <c r="G19" s="114">
        <v>588145288</v>
      </c>
      <c r="H19" s="115"/>
      <c r="I19" s="114">
        <v>566012070</v>
      </c>
      <c r="J19" s="115"/>
      <c r="K19" s="114">
        <v>0</v>
      </c>
      <c r="L19" s="91"/>
      <c r="M19" s="114">
        <v>0</v>
      </c>
      <c r="N19" s="115"/>
      <c r="O19" s="114">
        <v>-200000</v>
      </c>
      <c r="P19" s="115"/>
      <c r="Q19" s="114">
        <v>596430005</v>
      </c>
      <c r="R19" s="115"/>
      <c r="S19" s="114">
        <v>0</v>
      </c>
      <c r="T19" s="115"/>
      <c r="U19" s="114">
        <v>0</v>
      </c>
      <c r="V19" s="91"/>
      <c r="W19" s="114">
        <v>0</v>
      </c>
      <c r="X19" s="115"/>
      <c r="Y19" s="114">
        <v>0</v>
      </c>
      <c r="Z19" s="115"/>
      <c r="AA19" s="91">
        <f>Y19/'سرمایه گذاری ها'!$O$17</f>
        <v>0</v>
      </c>
    </row>
    <row r="20" spans="3:27" x14ac:dyDescent="0.8">
      <c r="C20" s="43" t="s">
        <v>111</v>
      </c>
      <c r="E20" s="114">
        <v>35000</v>
      </c>
      <c r="F20" s="115"/>
      <c r="G20" s="114">
        <v>1526339839</v>
      </c>
      <c r="H20" s="115"/>
      <c r="I20" s="114">
        <v>1704795750</v>
      </c>
      <c r="J20" s="115"/>
      <c r="K20" s="114">
        <v>0</v>
      </c>
      <c r="L20" s="91"/>
      <c r="M20" s="114">
        <v>0</v>
      </c>
      <c r="N20" s="115"/>
      <c r="O20" s="114">
        <v>-35000</v>
      </c>
      <c r="P20" s="115"/>
      <c r="Q20" s="114">
        <v>1789081725</v>
      </c>
      <c r="R20" s="115"/>
      <c r="S20" s="114">
        <v>0</v>
      </c>
      <c r="T20" s="115"/>
      <c r="U20" s="114">
        <v>0</v>
      </c>
      <c r="V20" s="91"/>
      <c r="W20" s="114">
        <v>0</v>
      </c>
      <c r="X20" s="115"/>
      <c r="Y20" s="114">
        <v>0</v>
      </c>
      <c r="Z20" s="115"/>
      <c r="AA20" s="91">
        <f>Y20/'سرمایه گذاری ها'!$O$17</f>
        <v>0</v>
      </c>
    </row>
    <row r="21" spans="3:27" x14ac:dyDescent="0.8">
      <c r="C21" s="43" t="s">
        <v>127</v>
      </c>
      <c r="E21" s="114">
        <v>125000</v>
      </c>
      <c r="F21" s="115"/>
      <c r="G21" s="114">
        <v>4172445763</v>
      </c>
      <c r="H21" s="115"/>
      <c r="I21" s="114">
        <v>4252048875</v>
      </c>
      <c r="J21" s="115"/>
      <c r="K21" s="114">
        <v>0</v>
      </c>
      <c r="L21" s="91"/>
      <c r="M21" s="114">
        <v>0</v>
      </c>
      <c r="N21" s="115"/>
      <c r="O21" s="114">
        <v>-125000</v>
      </c>
      <c r="P21" s="115"/>
      <c r="Q21" s="114">
        <v>4525915937</v>
      </c>
      <c r="R21" s="115"/>
      <c r="S21" s="114">
        <v>0</v>
      </c>
      <c r="T21" s="115"/>
      <c r="U21" s="114">
        <v>0</v>
      </c>
      <c r="V21" s="91"/>
      <c r="W21" s="114">
        <v>0</v>
      </c>
      <c r="X21" s="115"/>
      <c r="Y21" s="114">
        <v>0</v>
      </c>
      <c r="Z21" s="115"/>
      <c r="AA21" s="91">
        <f>Y21/'سرمایه گذاری ها'!$O$17</f>
        <v>0</v>
      </c>
    </row>
    <row r="22" spans="3:27" x14ac:dyDescent="0.8">
      <c r="C22" s="43" t="s">
        <v>101</v>
      </c>
      <c r="E22" s="114">
        <v>120689</v>
      </c>
      <c r="F22" s="115"/>
      <c r="G22" s="114">
        <v>2280764214</v>
      </c>
      <c r="H22" s="115"/>
      <c r="I22" s="114">
        <v>1559621705.8499999</v>
      </c>
      <c r="J22" s="115"/>
      <c r="K22" s="114">
        <v>0</v>
      </c>
      <c r="L22" s="91"/>
      <c r="M22" s="114">
        <v>0</v>
      </c>
      <c r="N22" s="115"/>
      <c r="O22" s="114">
        <v>-120689</v>
      </c>
      <c r="P22" s="115"/>
      <c r="Q22" s="114">
        <v>1908691232</v>
      </c>
      <c r="R22" s="115"/>
      <c r="S22" s="114">
        <v>0</v>
      </c>
      <c r="T22" s="115"/>
      <c r="U22" s="114">
        <v>0</v>
      </c>
      <c r="V22" s="91"/>
      <c r="W22" s="114">
        <v>0</v>
      </c>
      <c r="X22" s="115"/>
      <c r="Y22" s="114">
        <v>0</v>
      </c>
      <c r="Z22" s="115"/>
      <c r="AA22" s="91">
        <f>Y22/'سرمایه گذاری ها'!$O$17</f>
        <v>0</v>
      </c>
    </row>
    <row r="23" spans="3:27" ht="34.5" customHeight="1" x14ac:dyDescent="0.8">
      <c r="C23" s="43" t="s">
        <v>118</v>
      </c>
      <c r="E23" s="114">
        <v>212926</v>
      </c>
      <c r="F23" s="115"/>
      <c r="G23" s="114">
        <v>961452352</v>
      </c>
      <c r="H23" s="115"/>
      <c r="I23" s="114">
        <v>816792429.4677</v>
      </c>
      <c r="J23" s="115"/>
      <c r="K23" s="114">
        <v>0</v>
      </c>
      <c r="L23" s="91"/>
      <c r="M23" s="114">
        <v>0</v>
      </c>
      <c r="N23" s="115"/>
      <c r="O23" s="114">
        <v>-212926</v>
      </c>
      <c r="P23" s="115"/>
      <c r="Q23" s="114">
        <v>924926859</v>
      </c>
      <c r="R23" s="115"/>
      <c r="S23" s="114">
        <v>0</v>
      </c>
      <c r="T23" s="115"/>
      <c r="U23" s="114">
        <v>0</v>
      </c>
      <c r="V23" s="91"/>
      <c r="W23" s="114">
        <v>0</v>
      </c>
      <c r="X23" s="115"/>
      <c r="Y23" s="114">
        <v>0</v>
      </c>
      <c r="Z23" s="115"/>
      <c r="AA23" s="91">
        <f>Y23/'سرمایه گذاری ها'!$O$17</f>
        <v>0</v>
      </c>
    </row>
    <row r="24" spans="3:27" x14ac:dyDescent="0.8">
      <c r="C24" s="43" t="s">
        <v>13</v>
      </c>
      <c r="E24" s="114">
        <v>405000</v>
      </c>
      <c r="F24" s="115"/>
      <c r="G24" s="114">
        <v>1192413522</v>
      </c>
      <c r="H24" s="115"/>
      <c r="I24" s="114">
        <v>1891368994.5</v>
      </c>
      <c r="J24" s="115"/>
      <c r="K24" s="114">
        <v>0</v>
      </c>
      <c r="L24" s="91"/>
      <c r="M24" s="114">
        <v>0</v>
      </c>
      <c r="N24" s="115"/>
      <c r="O24" s="114">
        <v>-405000</v>
      </c>
      <c r="P24" s="115"/>
      <c r="Q24" s="114">
        <v>2022845767</v>
      </c>
      <c r="R24" s="115"/>
      <c r="S24" s="114">
        <v>0</v>
      </c>
      <c r="T24" s="115"/>
      <c r="U24" s="114">
        <v>0</v>
      </c>
      <c r="V24" s="91"/>
      <c r="W24" s="114">
        <v>0</v>
      </c>
      <c r="X24" s="115"/>
      <c r="Y24" s="114">
        <v>0</v>
      </c>
      <c r="Z24" s="115"/>
      <c r="AA24" s="91">
        <f>Y24/'سرمایه گذاری ها'!$O$17</f>
        <v>0</v>
      </c>
    </row>
    <row r="25" spans="3:27" x14ac:dyDescent="0.8">
      <c r="C25" s="43" t="s">
        <v>257</v>
      </c>
      <c r="E25" s="114">
        <v>0</v>
      </c>
      <c r="F25" s="115"/>
      <c r="G25" s="114">
        <v>0</v>
      </c>
      <c r="H25" s="115"/>
      <c r="I25" s="114">
        <v>0</v>
      </c>
      <c r="J25" s="115"/>
      <c r="K25" s="114">
        <v>60000</v>
      </c>
      <c r="L25" s="91"/>
      <c r="M25" s="114">
        <v>739148565</v>
      </c>
      <c r="N25" s="115"/>
      <c r="O25" s="114">
        <v>-60000</v>
      </c>
      <c r="P25" s="115"/>
      <c r="Q25" s="114">
        <v>651898065</v>
      </c>
      <c r="R25" s="115"/>
      <c r="S25" s="114">
        <v>0</v>
      </c>
      <c r="T25" s="115"/>
      <c r="U25" s="114">
        <v>0</v>
      </c>
      <c r="V25" s="91"/>
      <c r="W25" s="114">
        <v>0</v>
      </c>
      <c r="X25" s="115"/>
      <c r="Y25" s="114">
        <v>0</v>
      </c>
      <c r="Z25" s="115"/>
      <c r="AA25" s="91">
        <f>Y25/'سرمایه گذاری ها'!$O$17</f>
        <v>0</v>
      </c>
    </row>
    <row r="26" spans="3:27" x14ac:dyDescent="0.8">
      <c r="E26" s="114"/>
      <c r="F26" s="115"/>
      <c r="G26" s="114"/>
      <c r="H26" s="115"/>
      <c r="I26" s="114"/>
      <c r="J26" s="115"/>
      <c r="K26" s="114"/>
      <c r="L26" s="91"/>
      <c r="M26" s="114"/>
      <c r="N26" s="115"/>
      <c r="O26" s="114"/>
      <c r="P26" s="115"/>
      <c r="Q26" s="114"/>
      <c r="R26" s="115"/>
      <c r="S26" s="114"/>
      <c r="T26" s="115"/>
      <c r="U26" s="114"/>
      <c r="V26" s="91"/>
      <c r="W26" s="114"/>
      <c r="X26" s="115"/>
      <c r="Y26" s="114"/>
      <c r="Z26" s="115"/>
      <c r="AA26" s="91"/>
    </row>
    <row r="27" spans="3:27" ht="33.75" thickBot="1" x14ac:dyDescent="0.85">
      <c r="C27" s="43" t="s">
        <v>68</v>
      </c>
      <c r="E27" s="116">
        <f>SUM(E11:E26)</f>
        <v>6197602</v>
      </c>
      <c r="F27" s="114"/>
      <c r="G27" s="116">
        <f>SUM(G11:G26)</f>
        <v>26719371304</v>
      </c>
      <c r="H27" s="116"/>
      <c r="I27" s="116">
        <f>SUM(I11:I26)</f>
        <v>24962510223.2052</v>
      </c>
      <c r="J27" s="116"/>
      <c r="K27" s="116">
        <f>SUM(K11:K26)</f>
        <v>1560000</v>
      </c>
      <c r="L27" s="116"/>
      <c r="M27" s="116">
        <f>SUM(M11:M26)</f>
        <v>5477942052</v>
      </c>
      <c r="N27" s="116"/>
      <c r="O27" s="116">
        <f>SUM(O11:O26)</f>
        <v>-5108615</v>
      </c>
      <c r="P27" s="116"/>
      <c r="Q27" s="116">
        <f>SUM(Q11:Q26)</f>
        <v>21711554015</v>
      </c>
      <c r="R27" s="116"/>
      <c r="S27" s="116">
        <f>SUM(S11:S26)</f>
        <v>2648987</v>
      </c>
      <c r="T27" s="116"/>
      <c r="U27" s="116"/>
      <c r="V27" s="116"/>
      <c r="W27" s="116">
        <f>SUM(W11:W26)</f>
        <v>10954198782</v>
      </c>
      <c r="X27" s="116"/>
      <c r="Y27" s="116">
        <f>SUM(Y11:Y26)</f>
        <v>9797244869.9699993</v>
      </c>
      <c r="Z27" s="114"/>
      <c r="AA27" s="111">
        <f>SUM(AA11:AA26)</f>
        <v>5.4448743311650741E-2</v>
      </c>
    </row>
    <row r="28" spans="3:27" ht="63.75" customHeight="1" thickTop="1" x14ac:dyDescent="0.8">
      <c r="L28"/>
      <c r="V28"/>
    </row>
    <row r="29" spans="3:27" ht="30.75" customHeight="1" x14ac:dyDescent="0.8">
      <c r="C29" s="179">
        <v>2</v>
      </c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</row>
    <row r="30" spans="3:27" x14ac:dyDescent="0.8">
      <c r="L30"/>
      <c r="V30"/>
    </row>
    <row r="31" spans="3:27" x14ac:dyDescent="0.8">
      <c r="L31"/>
      <c r="V31"/>
    </row>
    <row r="32" spans="3:27" x14ac:dyDescent="0.8">
      <c r="L32"/>
      <c r="V32"/>
    </row>
    <row r="33" spans="12:22" x14ac:dyDescent="0.8">
      <c r="L33"/>
      <c r="V33"/>
    </row>
    <row r="34" spans="12:22" x14ac:dyDescent="0.8">
      <c r="L34"/>
      <c r="V34"/>
    </row>
    <row r="35" spans="12:22" x14ac:dyDescent="0.8">
      <c r="L35"/>
      <c r="V35"/>
    </row>
    <row r="36" spans="12:22" x14ac:dyDescent="0.8">
      <c r="L36"/>
      <c r="V36"/>
    </row>
    <row r="37" spans="12:22" x14ac:dyDescent="0.8">
      <c r="L37"/>
      <c r="V37"/>
    </row>
    <row r="38" spans="12:22" x14ac:dyDescent="0.8">
      <c r="L38"/>
      <c r="V38"/>
    </row>
  </sheetData>
  <sortState xmlns:xlrd2="http://schemas.microsoft.com/office/spreadsheetml/2017/richdata2" ref="C11:AA25">
    <sortCondition descending="1" ref="Y11:Y25"/>
  </sortState>
  <mergeCells count="31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C29:AA29"/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</mergeCells>
  <printOptions horizontalCentered="1" verticalCentered="1"/>
  <pageMargins left="0.2" right="0.2" top="0.25" bottom="0.25" header="0.3" footer="0.3"/>
  <pageSetup paperSize="9" scale="36" orientation="landscape" r:id="rId1"/>
  <rowBreaks count="1" manualBreakCount="1">
    <brk id="2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7032F-A334-4690-AC1D-EC0209C249AF}">
  <sheetPr>
    <pageSetUpPr fitToPage="1"/>
  </sheetPr>
  <dimension ref="A1:AW22"/>
  <sheetViews>
    <sheetView rightToLeft="1" view="pageBreakPreview" zoomScale="80" zoomScaleNormal="64" zoomScaleSheetLayoutView="80" workbookViewId="0">
      <selection activeCell="A20" sqref="A20:AW20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49" ht="25.5" x14ac:dyDescent="0.25">
      <c r="A1" s="194" t="s">
        <v>86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</row>
    <row r="2" spans="1:49" ht="25.5" x14ac:dyDescent="0.25">
      <c r="A2" s="194" t="s">
        <v>131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</row>
    <row r="3" spans="1:49" ht="25.5" x14ac:dyDescent="0.25">
      <c r="A3" s="194" t="s">
        <v>254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</row>
    <row r="4" spans="1:49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</row>
    <row r="5" spans="1:49" ht="18.75" x14ac:dyDescent="0.3">
      <c r="A5" s="195" t="s">
        <v>245</v>
      </c>
      <c r="B5" s="196"/>
      <c r="C5" s="196"/>
      <c r="D5" s="196"/>
      <c r="E5" s="196"/>
      <c r="F5" s="196"/>
      <c r="G5" s="196"/>
      <c r="H5" s="196"/>
      <c r="I5" s="19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</row>
    <row r="6" spans="1:49" x14ac:dyDescent="0.2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</row>
    <row r="7" spans="1:49" x14ac:dyDescent="0.25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</row>
    <row r="8" spans="1:49" ht="24" x14ac:dyDescent="0.25">
      <c r="A8" s="191" t="s">
        <v>132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</row>
    <row r="9" spans="1:49" ht="21" x14ac:dyDescent="0.25">
      <c r="A9" s="126"/>
      <c r="B9" s="126"/>
      <c r="C9" s="126"/>
      <c r="D9" s="126"/>
      <c r="E9" s="126"/>
      <c r="F9" s="126"/>
      <c r="G9" s="126"/>
      <c r="H9" s="126"/>
      <c r="I9" s="193" t="s">
        <v>126</v>
      </c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26"/>
      <c r="AC9" s="193" t="s">
        <v>255</v>
      </c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26"/>
      <c r="AU9" s="126"/>
      <c r="AV9" s="126"/>
      <c r="AW9" s="126"/>
    </row>
    <row r="10" spans="1:49" x14ac:dyDescent="0.25">
      <c r="A10" s="126"/>
      <c r="B10" s="126"/>
      <c r="C10" s="126"/>
      <c r="D10" s="126"/>
      <c r="E10" s="126"/>
      <c r="F10" s="126"/>
      <c r="G10" s="126"/>
      <c r="H10" s="126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6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6"/>
      <c r="AU10" s="126"/>
      <c r="AV10" s="126"/>
      <c r="AW10" s="126"/>
    </row>
    <row r="11" spans="1:49" ht="21" x14ac:dyDescent="0.25">
      <c r="A11" s="193" t="s">
        <v>133</v>
      </c>
      <c r="B11" s="193"/>
      <c r="C11" s="193"/>
      <c r="D11" s="193"/>
      <c r="E11" s="193"/>
      <c r="F11" s="193"/>
      <c r="G11" s="193"/>
      <c r="H11" s="126"/>
      <c r="I11" s="193" t="s">
        <v>14</v>
      </c>
      <c r="J11" s="193"/>
      <c r="K11" s="193"/>
      <c r="L11" s="126"/>
      <c r="M11" s="193" t="s">
        <v>15</v>
      </c>
      <c r="N11" s="193"/>
      <c r="O11" s="193"/>
      <c r="P11" s="126"/>
      <c r="Q11" s="193" t="s">
        <v>16</v>
      </c>
      <c r="R11" s="193"/>
      <c r="S11" s="193"/>
      <c r="T11" s="193"/>
      <c r="U11" s="193"/>
      <c r="V11" s="126"/>
      <c r="W11" s="193" t="s">
        <v>134</v>
      </c>
      <c r="X11" s="193"/>
      <c r="Y11" s="193"/>
      <c r="Z11" s="193"/>
      <c r="AA11" s="193"/>
      <c r="AB11" s="126"/>
      <c r="AC11" s="193" t="s">
        <v>14</v>
      </c>
      <c r="AD11" s="193"/>
      <c r="AE11" s="193"/>
      <c r="AF11" s="193"/>
      <c r="AG11" s="193"/>
      <c r="AH11" s="126"/>
      <c r="AI11" s="193" t="s">
        <v>15</v>
      </c>
      <c r="AJ11" s="193"/>
      <c r="AK11" s="193"/>
      <c r="AL11" s="126"/>
      <c r="AM11" s="193" t="s">
        <v>16</v>
      </c>
      <c r="AN11" s="193"/>
      <c r="AO11" s="193"/>
      <c r="AP11" s="126"/>
      <c r="AQ11" s="193" t="s">
        <v>134</v>
      </c>
      <c r="AR11" s="193"/>
      <c r="AS11" s="193"/>
      <c r="AT11" s="126"/>
      <c r="AU11" s="126"/>
      <c r="AV11" s="126"/>
      <c r="AW11" s="126"/>
    </row>
    <row r="12" spans="1:49" ht="24" x14ac:dyDescent="0.25">
      <c r="A12" s="191" t="s">
        <v>135</v>
      </c>
      <c r="B12" s="192"/>
      <c r="C12" s="192"/>
      <c r="D12" s="192"/>
      <c r="E12" s="192"/>
      <c r="F12" s="192"/>
      <c r="G12" s="192"/>
      <c r="H12" s="191"/>
      <c r="I12" s="192"/>
      <c r="J12" s="192"/>
      <c r="K12" s="192"/>
      <c r="L12" s="191"/>
      <c r="M12" s="192"/>
      <c r="N12" s="192"/>
      <c r="O12" s="192"/>
      <c r="P12" s="191"/>
      <c r="Q12" s="192"/>
      <c r="R12" s="192"/>
      <c r="S12" s="192"/>
      <c r="T12" s="192"/>
      <c r="U12" s="192"/>
      <c r="V12" s="191"/>
      <c r="W12" s="192"/>
      <c r="X12" s="192"/>
      <c r="Y12" s="192"/>
      <c r="Z12" s="192"/>
      <c r="AA12" s="192"/>
      <c r="AB12" s="191"/>
      <c r="AC12" s="192"/>
      <c r="AD12" s="192"/>
      <c r="AE12" s="192"/>
      <c r="AF12" s="192"/>
      <c r="AG12" s="192"/>
      <c r="AH12" s="191"/>
      <c r="AI12" s="192"/>
      <c r="AJ12" s="192"/>
      <c r="AK12" s="192"/>
      <c r="AL12" s="191"/>
      <c r="AM12" s="192"/>
      <c r="AN12" s="192"/>
      <c r="AO12" s="192"/>
      <c r="AP12" s="191"/>
      <c r="AQ12" s="192"/>
      <c r="AR12" s="192"/>
      <c r="AS12" s="192"/>
      <c r="AT12" s="191"/>
      <c r="AU12" s="191"/>
      <c r="AV12" s="191"/>
      <c r="AW12" s="191"/>
    </row>
    <row r="13" spans="1:49" ht="21" x14ac:dyDescent="0.25">
      <c r="A13" s="126"/>
      <c r="B13" s="126"/>
      <c r="C13" s="193" t="s">
        <v>126</v>
      </c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26"/>
      <c r="Y13" s="193" t="s">
        <v>255</v>
      </c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26"/>
    </row>
    <row r="14" spans="1:49" ht="21" x14ac:dyDescent="0.25">
      <c r="A14" s="128" t="s">
        <v>133</v>
      </c>
      <c r="B14" s="126"/>
      <c r="C14" s="129" t="s">
        <v>136</v>
      </c>
      <c r="D14" s="127"/>
      <c r="E14" s="129" t="s">
        <v>137</v>
      </c>
      <c r="F14" s="127"/>
      <c r="G14" s="189" t="s">
        <v>138</v>
      </c>
      <c r="H14" s="189"/>
      <c r="I14" s="189"/>
      <c r="J14" s="127"/>
      <c r="K14" s="189" t="s">
        <v>139</v>
      </c>
      <c r="L14" s="189"/>
      <c r="M14" s="189"/>
      <c r="N14" s="127"/>
      <c r="O14" s="189" t="s">
        <v>15</v>
      </c>
      <c r="P14" s="189"/>
      <c r="Q14" s="189"/>
      <c r="R14" s="127"/>
      <c r="S14" s="189" t="s">
        <v>16</v>
      </c>
      <c r="T14" s="189"/>
      <c r="U14" s="189"/>
      <c r="V14" s="189"/>
      <c r="W14" s="189"/>
      <c r="X14" s="126"/>
      <c r="Y14" s="189" t="s">
        <v>136</v>
      </c>
      <c r="Z14" s="189"/>
      <c r="AA14" s="189"/>
      <c r="AB14" s="189"/>
      <c r="AC14" s="189"/>
      <c r="AD14" s="127"/>
      <c r="AE14" s="189" t="s">
        <v>137</v>
      </c>
      <c r="AF14" s="189"/>
      <c r="AG14" s="189"/>
      <c r="AH14" s="189"/>
      <c r="AI14" s="189"/>
      <c r="AJ14" s="127"/>
      <c r="AK14" s="189" t="s">
        <v>138</v>
      </c>
      <c r="AL14" s="189"/>
      <c r="AM14" s="189"/>
      <c r="AN14" s="127"/>
      <c r="AO14" s="189" t="s">
        <v>139</v>
      </c>
      <c r="AP14" s="189"/>
      <c r="AQ14" s="189"/>
      <c r="AR14" s="127"/>
      <c r="AS14" s="189" t="s">
        <v>15</v>
      </c>
      <c r="AT14" s="189"/>
      <c r="AU14" s="127"/>
      <c r="AV14" s="129" t="s">
        <v>16</v>
      </c>
      <c r="AW14" s="126"/>
    </row>
    <row r="15" spans="1:49" ht="24" x14ac:dyDescent="0.25">
      <c r="A15" s="191" t="s">
        <v>140</v>
      </c>
      <c r="B15" s="191"/>
      <c r="C15" s="192"/>
      <c r="D15" s="191"/>
      <c r="E15" s="192"/>
      <c r="F15" s="191"/>
      <c r="G15" s="192"/>
      <c r="H15" s="192"/>
      <c r="I15" s="192"/>
      <c r="J15" s="191"/>
      <c r="K15" s="192"/>
      <c r="L15" s="192"/>
      <c r="M15" s="192"/>
      <c r="N15" s="191"/>
      <c r="O15" s="192"/>
      <c r="P15" s="192"/>
      <c r="Q15" s="192"/>
      <c r="R15" s="191"/>
      <c r="S15" s="192"/>
      <c r="T15" s="192"/>
      <c r="U15" s="192"/>
      <c r="V15" s="192"/>
      <c r="W15" s="192"/>
      <c r="X15" s="191"/>
      <c r="Y15" s="192"/>
      <c r="Z15" s="192"/>
      <c r="AA15" s="192"/>
      <c r="AB15" s="192"/>
      <c r="AC15" s="192"/>
      <c r="AD15" s="191"/>
      <c r="AE15" s="192"/>
      <c r="AF15" s="192"/>
      <c r="AG15" s="192"/>
      <c r="AH15" s="192"/>
      <c r="AI15" s="192"/>
      <c r="AJ15" s="191"/>
      <c r="AK15" s="192"/>
      <c r="AL15" s="192"/>
      <c r="AM15" s="192"/>
      <c r="AN15" s="191"/>
      <c r="AO15" s="192"/>
      <c r="AP15" s="192"/>
      <c r="AQ15" s="192"/>
      <c r="AR15" s="191"/>
      <c r="AS15" s="192"/>
      <c r="AT15" s="192"/>
      <c r="AU15" s="191"/>
      <c r="AV15" s="192"/>
      <c r="AW15" s="191"/>
    </row>
    <row r="16" spans="1:49" ht="21" x14ac:dyDescent="0.25">
      <c r="A16" s="126"/>
      <c r="B16" s="126"/>
      <c r="C16" s="193" t="s">
        <v>126</v>
      </c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26"/>
      <c r="O16" s="193" t="s">
        <v>255</v>
      </c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</row>
    <row r="17" spans="1:49" ht="21" x14ac:dyDescent="0.25">
      <c r="A17" s="128" t="s">
        <v>133</v>
      </c>
      <c r="B17" s="126"/>
      <c r="C17" s="129" t="s">
        <v>137</v>
      </c>
      <c r="D17" s="127"/>
      <c r="E17" s="129" t="s">
        <v>139</v>
      </c>
      <c r="F17" s="127"/>
      <c r="G17" s="189" t="s">
        <v>15</v>
      </c>
      <c r="H17" s="189"/>
      <c r="I17" s="189"/>
      <c r="J17" s="127"/>
      <c r="K17" s="189" t="s">
        <v>16</v>
      </c>
      <c r="L17" s="189"/>
      <c r="M17" s="189"/>
      <c r="N17" s="126"/>
      <c r="O17" s="189" t="s">
        <v>137</v>
      </c>
      <c r="P17" s="189"/>
      <c r="Q17" s="189"/>
      <c r="R17" s="189"/>
      <c r="S17" s="189"/>
      <c r="T17" s="127"/>
      <c r="U17" s="189" t="s">
        <v>139</v>
      </c>
      <c r="V17" s="189"/>
      <c r="W17" s="189"/>
      <c r="X17" s="189"/>
      <c r="Y17" s="189"/>
      <c r="Z17" s="127"/>
      <c r="AA17" s="189" t="s">
        <v>15</v>
      </c>
      <c r="AB17" s="189"/>
      <c r="AC17" s="189"/>
      <c r="AD17" s="189"/>
      <c r="AE17" s="189"/>
      <c r="AF17" s="127"/>
      <c r="AG17" s="189" t="s">
        <v>16</v>
      </c>
      <c r="AH17" s="189"/>
      <c r="AI17" s="189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</row>
    <row r="18" spans="1:49" x14ac:dyDescent="0.25">
      <c r="A18" s="127"/>
      <c r="B18" s="126"/>
      <c r="C18" s="127"/>
      <c r="D18" s="126"/>
      <c r="E18" s="127"/>
      <c r="F18" s="126"/>
      <c r="G18" s="127"/>
      <c r="H18" s="127"/>
      <c r="I18" s="127"/>
      <c r="J18" s="126"/>
      <c r="K18" s="127"/>
      <c r="L18" s="127"/>
      <c r="M18" s="127"/>
      <c r="N18" s="126"/>
      <c r="O18" s="127"/>
      <c r="P18" s="127"/>
      <c r="Q18" s="127"/>
      <c r="R18" s="127"/>
      <c r="S18" s="127"/>
      <c r="T18" s="126"/>
      <c r="U18" s="127"/>
      <c r="V18" s="127"/>
      <c r="W18" s="127"/>
      <c r="X18" s="127"/>
      <c r="Y18" s="127"/>
      <c r="Z18" s="126"/>
      <c r="AA18" s="127"/>
      <c r="AB18" s="127"/>
      <c r="AC18" s="127"/>
      <c r="AD18" s="127"/>
      <c r="AE18" s="127"/>
      <c r="AF18" s="126"/>
      <c r="AG18" s="127"/>
      <c r="AH18" s="127"/>
      <c r="AI18" s="127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</row>
    <row r="19" spans="1:49" x14ac:dyDescent="0.25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</row>
    <row r="20" spans="1:49" ht="34.5" x14ac:dyDescent="0.25">
      <c r="A20" s="190">
        <v>3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</row>
    <row r="21" spans="1:49" x14ac:dyDescent="0.25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</row>
    <row r="22" spans="1:49" x14ac:dyDescent="0.25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</row>
  </sheetData>
  <mergeCells count="38">
    <mergeCell ref="A1:AW1"/>
    <mergeCell ref="A2:AW2"/>
    <mergeCell ref="A3:AW3"/>
    <mergeCell ref="A8:AW8"/>
    <mergeCell ref="I9:AA9"/>
    <mergeCell ref="AC9:AS9"/>
    <mergeCell ref="A5:I5"/>
    <mergeCell ref="AQ11:AS11"/>
    <mergeCell ref="A12:AW12"/>
    <mergeCell ref="C13:W13"/>
    <mergeCell ref="Y13:AV13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S14:AT14"/>
    <mergeCell ref="A15:AW15"/>
    <mergeCell ref="C16:M16"/>
    <mergeCell ref="O16:AI16"/>
    <mergeCell ref="G14:I14"/>
    <mergeCell ref="K14:M14"/>
    <mergeCell ref="O14:Q14"/>
    <mergeCell ref="S14:W14"/>
    <mergeCell ref="Y14:AC14"/>
    <mergeCell ref="AE14:AI14"/>
    <mergeCell ref="AK14:AM14"/>
    <mergeCell ref="AO14:AQ14"/>
    <mergeCell ref="O17:S17"/>
    <mergeCell ref="U17:Y17"/>
    <mergeCell ref="AA17:AE17"/>
    <mergeCell ref="AG17:AI17"/>
    <mergeCell ref="A20:AW20"/>
    <mergeCell ref="G17:I17"/>
    <mergeCell ref="K17:M17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C38"/>
  <sheetViews>
    <sheetView rightToLeft="1" view="pageBreakPreview" topLeftCell="A5" zoomScale="80" zoomScaleNormal="70" zoomScaleSheetLayoutView="80" workbookViewId="0">
      <selection activeCell="AH24" sqref="AH24"/>
    </sheetView>
  </sheetViews>
  <sheetFormatPr defaultRowHeight="21" x14ac:dyDescent="0.6"/>
  <cols>
    <col min="1" max="1" width="4.7109375" style="1" customWidth="1"/>
    <col min="2" max="2" width="29.7109375" style="1" customWidth="1"/>
    <col min="3" max="3" width="1" style="1" customWidth="1"/>
    <col min="4" max="4" width="14" style="1" customWidth="1"/>
    <col min="5" max="5" width="1" style="1" customWidth="1"/>
    <col min="6" max="6" width="14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2" style="1" customWidth="1"/>
    <col min="23" max="23" width="1" style="1" customWidth="1"/>
    <col min="24" max="24" width="20.85546875" style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2.140625" style="1" customWidth="1"/>
    <col min="31" max="31" width="1" style="1" customWidth="1"/>
    <col min="32" max="32" width="11.855468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02" t="s">
        <v>86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</row>
    <row r="3" spans="2:38" ht="39" x14ac:dyDescent="0.6">
      <c r="B3" s="202" t="s">
        <v>0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</row>
    <row r="4" spans="2:38" ht="39" x14ac:dyDescent="0.6">
      <c r="B4" s="202" t="s">
        <v>254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</row>
    <row r="5" spans="2:38" ht="39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2:38" ht="39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200" t="s">
        <v>246</v>
      </c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72" t="s">
        <v>18</v>
      </c>
      <c r="C10" s="172" t="s">
        <v>18</v>
      </c>
      <c r="D10" s="172" t="s">
        <v>18</v>
      </c>
      <c r="E10" s="172" t="s">
        <v>18</v>
      </c>
      <c r="F10" s="172" t="s">
        <v>18</v>
      </c>
      <c r="G10" s="172" t="s">
        <v>18</v>
      </c>
      <c r="H10" s="172" t="s">
        <v>18</v>
      </c>
      <c r="I10" s="172" t="s">
        <v>18</v>
      </c>
      <c r="J10" s="172" t="s">
        <v>18</v>
      </c>
      <c r="K10" s="172" t="s">
        <v>18</v>
      </c>
      <c r="L10" s="172"/>
      <c r="M10" s="172"/>
      <c r="N10" s="172" t="s">
        <v>18</v>
      </c>
      <c r="P10" s="172" t="s">
        <v>126</v>
      </c>
      <c r="Q10" s="172" t="s">
        <v>2</v>
      </c>
      <c r="R10" s="172" t="s">
        <v>2</v>
      </c>
      <c r="S10" s="172" t="s">
        <v>2</v>
      </c>
      <c r="T10" s="172" t="s">
        <v>2</v>
      </c>
      <c r="V10" s="203" t="s">
        <v>3</v>
      </c>
      <c r="W10" s="172" t="s">
        <v>3</v>
      </c>
      <c r="X10" s="172" t="s">
        <v>3</v>
      </c>
      <c r="Y10" s="172" t="s">
        <v>3</v>
      </c>
      <c r="Z10" s="172" t="s">
        <v>3</v>
      </c>
      <c r="AA10" s="172" t="s">
        <v>3</v>
      </c>
      <c r="AB10" s="172" t="s">
        <v>3</v>
      </c>
      <c r="AD10" s="172" t="s">
        <v>255</v>
      </c>
      <c r="AE10" s="172" t="s">
        <v>4</v>
      </c>
      <c r="AF10" s="172" t="s">
        <v>4</v>
      </c>
      <c r="AG10" s="172" t="s">
        <v>4</v>
      </c>
      <c r="AH10" s="172" t="s">
        <v>4</v>
      </c>
      <c r="AI10" s="172" t="s">
        <v>4</v>
      </c>
      <c r="AJ10" s="172" t="s">
        <v>4</v>
      </c>
      <c r="AK10" s="172" t="s">
        <v>4</v>
      </c>
      <c r="AL10" s="172" t="s">
        <v>4</v>
      </c>
    </row>
    <row r="11" spans="2:38" s="14" customFormat="1" ht="45.75" customHeight="1" x14ac:dyDescent="0.6">
      <c r="B11" s="175" t="s">
        <v>19</v>
      </c>
      <c r="C11" s="16"/>
      <c r="D11" s="175" t="s">
        <v>20</v>
      </c>
      <c r="E11" s="16"/>
      <c r="F11" s="175" t="s">
        <v>21</v>
      </c>
      <c r="G11" s="16"/>
      <c r="H11" s="175" t="s">
        <v>22</v>
      </c>
      <c r="I11" s="16"/>
      <c r="J11" s="175" t="s">
        <v>73</v>
      </c>
      <c r="K11" s="16"/>
      <c r="L11" s="175" t="s">
        <v>24</v>
      </c>
      <c r="M11" s="121"/>
      <c r="N11" s="175" t="s">
        <v>17</v>
      </c>
      <c r="P11" s="175" t="s">
        <v>5</v>
      </c>
      <c r="Q11" s="16"/>
      <c r="R11" s="175" t="s">
        <v>6</v>
      </c>
      <c r="S11" s="16"/>
      <c r="T11" s="175" t="s">
        <v>7</v>
      </c>
      <c r="V11" s="199" t="s">
        <v>8</v>
      </c>
      <c r="W11" s="175" t="s">
        <v>8</v>
      </c>
      <c r="X11" s="175" t="s">
        <v>8</v>
      </c>
      <c r="Z11" s="175" t="s">
        <v>9</v>
      </c>
      <c r="AA11" s="175" t="s">
        <v>9</v>
      </c>
      <c r="AB11" s="175" t="s">
        <v>9</v>
      </c>
      <c r="AD11" s="175" t="s">
        <v>5</v>
      </c>
      <c r="AE11" s="16"/>
      <c r="AF11" s="175" t="s">
        <v>25</v>
      </c>
      <c r="AG11" s="16"/>
      <c r="AH11" s="175" t="s">
        <v>6</v>
      </c>
      <c r="AI11" s="16"/>
      <c r="AJ11" s="175" t="s">
        <v>7</v>
      </c>
      <c r="AK11" s="16"/>
      <c r="AL11" s="175" t="s">
        <v>11</v>
      </c>
    </row>
    <row r="12" spans="2:38" s="14" customFormat="1" ht="45.75" customHeight="1" x14ac:dyDescent="0.6">
      <c r="B12" s="176" t="s">
        <v>19</v>
      </c>
      <c r="C12" s="17"/>
      <c r="D12" s="176" t="s">
        <v>20</v>
      </c>
      <c r="E12" s="17"/>
      <c r="F12" s="176" t="s">
        <v>21</v>
      </c>
      <c r="G12" s="17"/>
      <c r="H12" s="176" t="s">
        <v>22</v>
      </c>
      <c r="I12" s="17"/>
      <c r="J12" s="176" t="s">
        <v>23</v>
      </c>
      <c r="K12" s="17"/>
      <c r="L12" s="176"/>
      <c r="M12" s="122"/>
      <c r="N12" s="176" t="s">
        <v>17</v>
      </c>
      <c r="P12" s="176" t="s">
        <v>5</v>
      </c>
      <c r="Q12" s="17"/>
      <c r="R12" s="176" t="s">
        <v>6</v>
      </c>
      <c r="S12" s="17"/>
      <c r="T12" s="176" t="s">
        <v>7</v>
      </c>
      <c r="V12" s="198" t="s">
        <v>5</v>
      </c>
      <c r="W12" s="17"/>
      <c r="X12" s="176" t="s">
        <v>6</v>
      </c>
      <c r="Z12" s="176" t="s">
        <v>5</v>
      </c>
      <c r="AA12" s="17"/>
      <c r="AB12" s="176" t="s">
        <v>12</v>
      </c>
      <c r="AD12" s="176" t="s">
        <v>5</v>
      </c>
      <c r="AE12" s="17"/>
      <c r="AF12" s="176" t="s">
        <v>25</v>
      </c>
      <c r="AG12" s="17"/>
      <c r="AH12" s="176" t="s">
        <v>6</v>
      </c>
      <c r="AI12" s="17"/>
      <c r="AJ12" s="176"/>
      <c r="AK12" s="17"/>
      <c r="AL12" s="176" t="s">
        <v>11</v>
      </c>
    </row>
    <row r="13" spans="2:38" ht="21.75" x14ac:dyDescent="0.6">
      <c r="B13" s="3" t="s">
        <v>91</v>
      </c>
      <c r="C13" s="13"/>
      <c r="D13" s="117" t="s">
        <v>78</v>
      </c>
      <c r="E13" s="117"/>
      <c r="F13" s="117" t="s">
        <v>78</v>
      </c>
      <c r="G13" s="117"/>
      <c r="H13" s="71" t="s">
        <v>92</v>
      </c>
      <c r="I13" s="71"/>
      <c r="J13" s="71" t="s">
        <v>93</v>
      </c>
      <c r="K13" s="71"/>
      <c r="L13" s="71">
        <v>18</v>
      </c>
      <c r="M13" s="71"/>
      <c r="N13" s="71">
        <v>18</v>
      </c>
      <c r="O13" s="71"/>
      <c r="P13" s="71">
        <v>31100</v>
      </c>
      <c r="Q13" s="112"/>
      <c r="R13" s="71">
        <v>29630115789</v>
      </c>
      <c r="S13" s="71"/>
      <c r="T13" s="71">
        <v>30879438887</v>
      </c>
      <c r="U13" s="71"/>
      <c r="V13" s="71">
        <v>0</v>
      </c>
      <c r="W13" s="71"/>
      <c r="X13" s="71">
        <v>0</v>
      </c>
      <c r="Y13" s="71"/>
      <c r="Z13" s="71">
        <v>0</v>
      </c>
      <c r="AA13" s="71"/>
      <c r="AB13" s="71">
        <v>0</v>
      </c>
      <c r="AC13" s="112"/>
      <c r="AD13" s="71">
        <v>31100</v>
      </c>
      <c r="AE13" s="71"/>
      <c r="AF13" s="71">
        <v>996402</v>
      </c>
      <c r="AG13" s="71"/>
      <c r="AH13" s="71">
        <v>29630115789</v>
      </c>
      <c r="AI13" s="112"/>
      <c r="AJ13" s="71">
        <v>30982485606</v>
      </c>
      <c r="AK13" s="112"/>
      <c r="AL13" s="113">
        <f>AJ13/'سرمایه گذاری ها'!$O$17</f>
        <v>0.17218691870086669</v>
      </c>
    </row>
    <row r="14" spans="2:38" ht="21.75" x14ac:dyDescent="0.6">
      <c r="B14" s="3" t="s">
        <v>114</v>
      </c>
      <c r="C14" s="13"/>
      <c r="D14" s="117" t="s">
        <v>78</v>
      </c>
      <c r="E14" s="117"/>
      <c r="F14" s="117" t="s">
        <v>78</v>
      </c>
      <c r="G14" s="117"/>
      <c r="H14" s="71" t="s">
        <v>52</v>
      </c>
      <c r="I14" s="71"/>
      <c r="J14" s="71" t="s">
        <v>115</v>
      </c>
      <c r="K14" s="71"/>
      <c r="L14" s="71">
        <v>0</v>
      </c>
      <c r="M14" s="71"/>
      <c r="N14" s="71">
        <v>0</v>
      </c>
      <c r="O14" s="71"/>
      <c r="P14" s="71">
        <v>18134</v>
      </c>
      <c r="Q14" s="112"/>
      <c r="R14" s="71">
        <v>15371606831</v>
      </c>
      <c r="S14" s="71"/>
      <c r="T14" s="71">
        <v>17035454958</v>
      </c>
      <c r="U14" s="71"/>
      <c r="V14" s="71">
        <v>6912</v>
      </c>
      <c r="W14" s="71"/>
      <c r="X14" s="71">
        <v>6563665407</v>
      </c>
      <c r="Y14" s="71"/>
      <c r="Z14" s="71">
        <v>5046</v>
      </c>
      <c r="AA14" s="71"/>
      <c r="AB14" s="71">
        <v>4767799785</v>
      </c>
      <c r="AC14" s="112"/>
      <c r="AD14" s="71">
        <v>20000</v>
      </c>
      <c r="AE14" s="71"/>
      <c r="AF14" s="71">
        <v>942167</v>
      </c>
      <c r="AG14" s="71"/>
      <c r="AH14" s="71">
        <v>17616618391</v>
      </c>
      <c r="AI14" s="112"/>
      <c r="AJ14" s="71">
        <v>18839924644</v>
      </c>
      <c r="AK14" s="112"/>
      <c r="AL14" s="113">
        <f>AJ14/'سرمایه گذاری ها'!$O$17</f>
        <v>0.10470394836167242</v>
      </c>
    </row>
    <row r="15" spans="2:38" ht="21.75" x14ac:dyDescent="0.6">
      <c r="B15" s="3" t="s">
        <v>106</v>
      </c>
      <c r="C15" s="13"/>
      <c r="D15" s="117" t="s">
        <v>78</v>
      </c>
      <c r="E15" s="117"/>
      <c r="F15" s="117" t="s">
        <v>78</v>
      </c>
      <c r="G15" s="117"/>
      <c r="H15" s="71" t="s">
        <v>107</v>
      </c>
      <c r="I15" s="71"/>
      <c r="J15" s="71" t="s">
        <v>108</v>
      </c>
      <c r="K15" s="71"/>
      <c r="L15" s="71">
        <v>0</v>
      </c>
      <c r="M15" s="71"/>
      <c r="N15" s="71">
        <v>0</v>
      </c>
      <c r="O15" s="71"/>
      <c r="P15" s="71">
        <v>12200</v>
      </c>
      <c r="Q15" s="112"/>
      <c r="R15" s="71">
        <v>9413505887</v>
      </c>
      <c r="S15" s="71"/>
      <c r="T15" s="71">
        <v>11094108428</v>
      </c>
      <c r="U15" s="71"/>
      <c r="V15" s="71">
        <v>700</v>
      </c>
      <c r="W15" s="71"/>
      <c r="X15" s="71">
        <v>642716470</v>
      </c>
      <c r="Y15" s="71"/>
      <c r="Z15" s="71">
        <v>0</v>
      </c>
      <c r="AA15" s="71"/>
      <c r="AB15" s="71">
        <v>0</v>
      </c>
      <c r="AC15" s="112"/>
      <c r="AD15" s="71">
        <v>12900</v>
      </c>
      <c r="AE15" s="71"/>
      <c r="AF15" s="71">
        <v>908591</v>
      </c>
      <c r="AG15" s="71"/>
      <c r="AH15" s="71">
        <v>10056222357</v>
      </c>
      <c r="AI15" s="112"/>
      <c r="AJ15" s="71">
        <v>11718699500</v>
      </c>
      <c r="AK15" s="112"/>
      <c r="AL15" s="113">
        <f>AJ15/'سرمایه گذاری ها'!$O$17</f>
        <v>6.5127336255281706E-2</v>
      </c>
    </row>
    <row r="16" spans="2:38" ht="21.75" x14ac:dyDescent="0.6">
      <c r="B16" s="3" t="s">
        <v>258</v>
      </c>
      <c r="C16" s="13"/>
      <c r="D16" s="117" t="s">
        <v>78</v>
      </c>
      <c r="E16" s="117"/>
      <c r="F16" s="117" t="s">
        <v>78</v>
      </c>
      <c r="G16" s="117"/>
      <c r="H16" s="71" t="s">
        <v>259</v>
      </c>
      <c r="I16" s="71"/>
      <c r="J16" s="71" t="s">
        <v>260</v>
      </c>
      <c r="K16" s="71"/>
      <c r="L16" s="71">
        <v>0</v>
      </c>
      <c r="M16" s="71"/>
      <c r="N16" s="71">
        <v>0</v>
      </c>
      <c r="O16" s="71"/>
      <c r="P16" s="71">
        <v>0</v>
      </c>
      <c r="Q16" s="112"/>
      <c r="R16" s="71">
        <v>0</v>
      </c>
      <c r="S16" s="71"/>
      <c r="T16" s="71">
        <v>0</v>
      </c>
      <c r="U16" s="71"/>
      <c r="V16" s="71">
        <v>21527</v>
      </c>
      <c r="W16" s="71"/>
      <c r="X16" s="71">
        <v>10925705060</v>
      </c>
      <c r="Y16" s="71"/>
      <c r="Z16" s="71">
        <v>0</v>
      </c>
      <c r="AA16" s="71"/>
      <c r="AB16" s="71">
        <v>0</v>
      </c>
      <c r="AC16" s="112"/>
      <c r="AD16" s="71">
        <v>21527</v>
      </c>
      <c r="AE16" s="71"/>
      <c r="AF16" s="71">
        <v>496939</v>
      </c>
      <c r="AG16" s="71"/>
      <c r="AH16" s="71">
        <v>10925705060</v>
      </c>
      <c r="AI16" s="112"/>
      <c r="AJ16" s="71">
        <v>10695666911</v>
      </c>
      <c r="AK16" s="112"/>
      <c r="AL16" s="113">
        <f>AJ16/'سرمایه گذاری ها'!$O$17</f>
        <v>5.9441774694127716E-2</v>
      </c>
    </row>
    <row r="17" spans="1:81" ht="21.75" x14ac:dyDescent="0.6">
      <c r="B17" s="3" t="s">
        <v>261</v>
      </c>
      <c r="C17" s="13"/>
      <c r="D17" s="117" t="s">
        <v>78</v>
      </c>
      <c r="E17" s="117"/>
      <c r="F17" s="117" t="s">
        <v>78</v>
      </c>
      <c r="G17" s="117"/>
      <c r="H17" s="71" t="s">
        <v>262</v>
      </c>
      <c r="I17" s="71"/>
      <c r="J17" s="71" t="s">
        <v>263</v>
      </c>
      <c r="K17" s="71"/>
      <c r="L17" s="71">
        <v>0</v>
      </c>
      <c r="M17" s="71"/>
      <c r="N17" s="71">
        <v>0</v>
      </c>
      <c r="O17" s="71"/>
      <c r="P17" s="71">
        <v>0</v>
      </c>
      <c r="Q17" s="112"/>
      <c r="R17" s="71">
        <v>0</v>
      </c>
      <c r="S17" s="71"/>
      <c r="T17" s="71">
        <v>0</v>
      </c>
      <c r="U17" s="71"/>
      <c r="V17" s="71">
        <v>9238</v>
      </c>
      <c r="W17" s="71"/>
      <c r="X17" s="71">
        <v>4969887625</v>
      </c>
      <c r="Y17" s="71"/>
      <c r="Z17" s="71">
        <v>0</v>
      </c>
      <c r="AA17" s="71"/>
      <c r="AB17" s="71">
        <v>0</v>
      </c>
      <c r="AC17" s="112"/>
      <c r="AD17" s="71">
        <v>9238</v>
      </c>
      <c r="AE17" s="71"/>
      <c r="AF17" s="71">
        <v>539640</v>
      </c>
      <c r="AG17" s="71"/>
      <c r="AH17" s="71">
        <v>4969887625</v>
      </c>
      <c r="AI17" s="112"/>
      <c r="AJ17" s="71">
        <v>4984290753</v>
      </c>
      <c r="AK17" s="112"/>
      <c r="AL17" s="113">
        <f>AJ17/'سرمایه گذاری ها'!$O$17</f>
        <v>2.770047818571696E-2</v>
      </c>
    </row>
    <row r="18" spans="1:81" ht="21.75" x14ac:dyDescent="0.6">
      <c r="B18" s="3" t="s">
        <v>264</v>
      </c>
      <c r="C18" s="13"/>
      <c r="D18" s="117" t="s">
        <v>78</v>
      </c>
      <c r="E18" s="117"/>
      <c r="F18" s="117" t="s">
        <v>78</v>
      </c>
      <c r="G18" s="117"/>
      <c r="H18" s="71" t="s">
        <v>265</v>
      </c>
      <c r="I18" s="71"/>
      <c r="J18" s="71" t="s">
        <v>266</v>
      </c>
      <c r="K18" s="71"/>
      <c r="L18" s="71">
        <v>0</v>
      </c>
      <c r="M18" s="71"/>
      <c r="N18" s="71">
        <v>0</v>
      </c>
      <c r="O18" s="71"/>
      <c r="P18" s="71">
        <v>0</v>
      </c>
      <c r="Q18" s="112"/>
      <c r="R18" s="71">
        <v>0</v>
      </c>
      <c r="S18" s="71"/>
      <c r="T18" s="71">
        <v>0</v>
      </c>
      <c r="U18" s="71"/>
      <c r="V18" s="71">
        <v>8400</v>
      </c>
      <c r="W18" s="71"/>
      <c r="X18" s="71">
        <v>4408288855</v>
      </c>
      <c r="Y18" s="71"/>
      <c r="Z18" s="71">
        <v>0</v>
      </c>
      <c r="AA18" s="71"/>
      <c r="AB18" s="71">
        <v>0</v>
      </c>
      <c r="AC18" s="112"/>
      <c r="AD18" s="71">
        <v>8400</v>
      </c>
      <c r="AE18" s="71"/>
      <c r="AF18" s="71">
        <v>515387</v>
      </c>
      <c r="AG18" s="71"/>
      <c r="AH18" s="71">
        <v>4408288855</v>
      </c>
      <c r="AI18" s="112"/>
      <c r="AJ18" s="71">
        <v>4328466123</v>
      </c>
      <c r="AK18" s="112"/>
      <c r="AL18" s="113">
        <f>AJ18/'سرمایه گذاری ها'!$O$17</f>
        <v>2.4055695656520291E-2</v>
      </c>
    </row>
    <row r="19" spans="1:81" ht="21.75" x14ac:dyDescent="0.6">
      <c r="B19" s="3" t="s">
        <v>82</v>
      </c>
      <c r="C19" s="13"/>
      <c r="D19" s="117" t="s">
        <v>78</v>
      </c>
      <c r="E19" s="117"/>
      <c r="F19" s="117" t="s">
        <v>78</v>
      </c>
      <c r="G19" s="117"/>
      <c r="H19" s="71" t="s">
        <v>52</v>
      </c>
      <c r="I19" s="71"/>
      <c r="J19" s="71" t="s">
        <v>83</v>
      </c>
      <c r="K19" s="71"/>
      <c r="L19" s="71">
        <v>0</v>
      </c>
      <c r="M19" s="71"/>
      <c r="N19" s="71">
        <v>0</v>
      </c>
      <c r="O19" s="71"/>
      <c r="P19" s="71">
        <v>5060</v>
      </c>
      <c r="Q19" s="112"/>
      <c r="R19" s="71">
        <v>3960651457</v>
      </c>
      <c r="S19" s="71"/>
      <c r="T19" s="71">
        <v>4667196197</v>
      </c>
      <c r="U19" s="71"/>
      <c r="V19" s="71">
        <v>0</v>
      </c>
      <c r="W19" s="71"/>
      <c r="X19" s="71">
        <v>0</v>
      </c>
      <c r="Y19" s="71"/>
      <c r="Z19" s="71">
        <v>1833</v>
      </c>
      <c r="AA19" s="71"/>
      <c r="AB19" s="71">
        <v>1685139352</v>
      </c>
      <c r="AC19" s="112"/>
      <c r="AD19" s="71">
        <v>3227</v>
      </c>
      <c r="AE19" s="71"/>
      <c r="AF19" s="71">
        <v>927474</v>
      </c>
      <c r="AG19" s="71"/>
      <c r="AH19" s="71">
        <v>2525893725</v>
      </c>
      <c r="AI19" s="112"/>
      <c r="AJ19" s="71">
        <v>2992416124</v>
      </c>
      <c r="AK19" s="112"/>
      <c r="AL19" s="113">
        <f>AJ19/'سرمایه گذاری ها'!$O$17</f>
        <v>1.6630522108999787E-2</v>
      </c>
    </row>
    <row r="20" spans="1:81" ht="21.75" x14ac:dyDescent="0.6">
      <c r="B20" s="3" t="s">
        <v>267</v>
      </c>
      <c r="C20" s="13"/>
      <c r="D20" s="117" t="s">
        <v>78</v>
      </c>
      <c r="E20" s="117"/>
      <c r="F20" s="117" t="s">
        <v>78</v>
      </c>
      <c r="G20" s="117"/>
      <c r="H20" s="71" t="s">
        <v>268</v>
      </c>
      <c r="I20" s="71"/>
      <c r="J20" s="71" t="s">
        <v>269</v>
      </c>
      <c r="K20" s="71"/>
      <c r="L20" s="71">
        <v>0</v>
      </c>
      <c r="M20" s="71"/>
      <c r="N20" s="71">
        <v>0</v>
      </c>
      <c r="O20" s="71"/>
      <c r="P20" s="71">
        <v>0</v>
      </c>
      <c r="Q20" s="112"/>
      <c r="R20" s="71">
        <v>0</v>
      </c>
      <c r="S20" s="71"/>
      <c r="T20" s="71">
        <v>0</v>
      </c>
      <c r="U20" s="71"/>
      <c r="V20" s="71">
        <v>1100</v>
      </c>
      <c r="W20" s="71"/>
      <c r="X20" s="71">
        <v>981377842</v>
      </c>
      <c r="Y20" s="71"/>
      <c r="Z20" s="71">
        <v>0</v>
      </c>
      <c r="AA20" s="71"/>
      <c r="AB20" s="71">
        <v>0</v>
      </c>
      <c r="AC20" s="112"/>
      <c r="AD20" s="71">
        <v>1100</v>
      </c>
      <c r="AE20" s="71"/>
      <c r="AF20" s="71">
        <v>883140</v>
      </c>
      <c r="AG20" s="71"/>
      <c r="AH20" s="71">
        <v>981377842</v>
      </c>
      <c r="AI20" s="112"/>
      <c r="AJ20" s="71">
        <v>971277923</v>
      </c>
      <c r="AK20" s="112"/>
      <c r="AL20" s="113">
        <f>AJ20/'سرمایه گذاری ها'!$O$17</f>
        <v>5.3979320733117701E-3</v>
      </c>
    </row>
    <row r="21" spans="1:81" ht="21.75" x14ac:dyDescent="0.6">
      <c r="B21" s="3" t="s">
        <v>89</v>
      </c>
      <c r="C21" s="13"/>
      <c r="D21" s="117" t="s">
        <v>78</v>
      </c>
      <c r="E21" s="117"/>
      <c r="F21" s="117" t="s">
        <v>78</v>
      </c>
      <c r="G21" s="117"/>
      <c r="H21" s="71" t="s">
        <v>97</v>
      </c>
      <c r="I21" s="71"/>
      <c r="J21" s="71" t="s">
        <v>98</v>
      </c>
      <c r="K21" s="71"/>
      <c r="L21" s="71">
        <v>0</v>
      </c>
      <c r="M21" s="71"/>
      <c r="N21" s="71">
        <v>0</v>
      </c>
      <c r="O21" s="71"/>
      <c r="P21" s="71">
        <v>196</v>
      </c>
      <c r="Q21" s="112"/>
      <c r="R21" s="71">
        <v>118603453</v>
      </c>
      <c r="S21" s="71"/>
      <c r="T21" s="71">
        <v>167089109</v>
      </c>
      <c r="U21" s="71"/>
      <c r="V21" s="71">
        <v>0</v>
      </c>
      <c r="W21" s="71"/>
      <c r="X21" s="71">
        <v>0</v>
      </c>
      <c r="Y21" s="71"/>
      <c r="Z21" s="71">
        <v>0</v>
      </c>
      <c r="AA21" s="71"/>
      <c r="AB21" s="71">
        <v>0</v>
      </c>
      <c r="AC21" s="112"/>
      <c r="AD21" s="71">
        <v>196</v>
      </c>
      <c r="AE21" s="71"/>
      <c r="AF21" s="71">
        <v>848080</v>
      </c>
      <c r="AG21" s="71"/>
      <c r="AH21" s="71">
        <v>118603453</v>
      </c>
      <c r="AI21" s="112"/>
      <c r="AJ21" s="71">
        <v>166193551</v>
      </c>
      <c r="AK21" s="112"/>
      <c r="AL21" s="113">
        <f>AJ21/'سرمایه گذاری ها'!$O$17</f>
        <v>9.2363007340842804E-4</v>
      </c>
    </row>
    <row r="22" spans="1:81" ht="21.75" x14ac:dyDescent="0.6">
      <c r="B22" s="3" t="s">
        <v>80</v>
      </c>
      <c r="C22" s="13"/>
      <c r="D22" s="117" t="s">
        <v>78</v>
      </c>
      <c r="E22" s="117"/>
      <c r="F22" s="117" t="s">
        <v>78</v>
      </c>
      <c r="G22" s="117"/>
      <c r="H22" s="71" t="s">
        <v>52</v>
      </c>
      <c r="I22" s="71"/>
      <c r="J22" s="71" t="s">
        <v>81</v>
      </c>
      <c r="K22" s="71"/>
      <c r="L22" s="71">
        <v>0</v>
      </c>
      <c r="M22" s="71"/>
      <c r="N22" s="71">
        <v>0</v>
      </c>
      <c r="O22" s="71"/>
      <c r="P22" s="71">
        <v>14491</v>
      </c>
      <c r="Q22" s="112"/>
      <c r="R22" s="71">
        <v>9029504678</v>
      </c>
      <c r="S22" s="71"/>
      <c r="T22" s="71">
        <v>14339548933</v>
      </c>
      <c r="U22" s="71"/>
      <c r="V22" s="71">
        <v>0</v>
      </c>
      <c r="W22" s="71"/>
      <c r="X22" s="71">
        <v>0</v>
      </c>
      <c r="Y22" s="71"/>
      <c r="Z22" s="71">
        <v>14491</v>
      </c>
      <c r="AA22" s="71"/>
      <c r="AB22" s="71">
        <v>14491000000</v>
      </c>
      <c r="AC22" s="112"/>
      <c r="AD22" s="71">
        <v>0</v>
      </c>
      <c r="AE22" s="71"/>
      <c r="AF22" s="71">
        <v>0</v>
      </c>
      <c r="AG22" s="71"/>
      <c r="AH22" s="71">
        <v>0</v>
      </c>
      <c r="AI22" s="112"/>
      <c r="AJ22" s="71">
        <v>0</v>
      </c>
      <c r="AK22" s="112"/>
      <c r="AL22" s="113">
        <f>AJ22/'سرمایه گذاری ها'!$O$17</f>
        <v>0</v>
      </c>
    </row>
    <row r="23" spans="1:81" ht="21.75" x14ac:dyDescent="0.6">
      <c r="B23" s="3"/>
      <c r="C23" s="3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69"/>
      <c r="AL23" s="113"/>
    </row>
    <row r="24" spans="1:81" ht="27" thickBot="1" x14ac:dyDescent="0.65">
      <c r="B24" s="201" t="s">
        <v>68</v>
      </c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"/>
      <c r="P24" s="51">
        <f>SUM(P13:P23)</f>
        <v>81181</v>
      </c>
      <c r="Q24" s="21"/>
      <c r="R24" s="51">
        <f>SUM(R13:R23)</f>
        <v>67523988095</v>
      </c>
      <c r="S24" s="21"/>
      <c r="T24" s="51">
        <f>SUM(T13:T23)</f>
        <v>78182836512</v>
      </c>
      <c r="U24" s="21"/>
      <c r="V24" s="51">
        <f>SUM(V13:V23)</f>
        <v>47877</v>
      </c>
      <c r="W24" s="21"/>
      <c r="X24" s="51">
        <f>SUM(X13:X23)</f>
        <v>28491641259</v>
      </c>
      <c r="Y24" s="21"/>
      <c r="Z24" s="51">
        <f>SUM(Z13:Z23)</f>
        <v>21370</v>
      </c>
      <c r="AA24" s="21"/>
      <c r="AB24" s="51">
        <f>SUM(AB13:AB23)</f>
        <v>20943939137</v>
      </c>
      <c r="AC24" s="21"/>
      <c r="AD24" s="51">
        <f>SUM(AD13:AD23)</f>
        <v>107688</v>
      </c>
      <c r="AE24" s="52"/>
      <c r="AF24" s="51"/>
      <c r="AG24" s="21"/>
      <c r="AH24" s="51">
        <f>SUM(AH13:AH23)</f>
        <v>81232713097</v>
      </c>
      <c r="AI24" s="21"/>
      <c r="AJ24" s="51">
        <f>SUM(AJ13:AJ23)</f>
        <v>85679421135</v>
      </c>
      <c r="AK24" s="21"/>
      <c r="AL24" s="60">
        <f>SUM(AL13:AL23)</f>
        <v>0.47616823610990583</v>
      </c>
    </row>
    <row r="25" spans="1:81" ht="21" customHeight="1" thickTop="1" x14ac:dyDescent="0.6">
      <c r="V25"/>
      <c r="W25"/>
    </row>
    <row r="26" spans="1:81" x14ac:dyDescent="0.6">
      <c r="V26"/>
      <c r="W26"/>
    </row>
    <row r="27" spans="1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1:81" ht="21.75" x14ac:dyDescent="0.6">
      <c r="V28"/>
      <c r="W2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1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1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81" ht="21.75" customHeight="1" x14ac:dyDescent="0.6">
      <c r="A31" s="197">
        <v>4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81" ht="21.75" x14ac:dyDescent="0.6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2:81" ht="21.75" x14ac:dyDescent="0.6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2:81" ht="21.75" x14ac:dyDescent="0.6">
      <c r="V35"/>
      <c r="W35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22:81" ht="21.75" x14ac:dyDescent="0.6">
      <c r="V36"/>
      <c r="W36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22:81" ht="21.75" x14ac:dyDescent="0.6">
      <c r="V37"/>
      <c r="W37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22:81" x14ac:dyDescent="0.6">
      <c r="V38"/>
      <c r="W38"/>
    </row>
  </sheetData>
  <sortState xmlns:xlrd2="http://schemas.microsoft.com/office/spreadsheetml/2017/richdata2" ref="B13:AL23">
    <sortCondition descending="1" ref="AJ13:AJ23"/>
  </sortState>
  <mergeCells count="31">
    <mergeCell ref="B8:R8"/>
    <mergeCell ref="B24:N24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A31:AN31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F43"/>
  <sheetViews>
    <sheetView rightToLeft="1" view="pageBreakPreview" topLeftCell="A4" zoomScale="70" zoomScaleNormal="110" zoomScaleSheetLayoutView="70" workbookViewId="0">
      <selection activeCell="A21" sqref="A21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02" t="s">
        <v>86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</row>
    <row r="3" spans="2:32" ht="39" x14ac:dyDescent="0.6">
      <c r="B3" s="202" t="s">
        <v>0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</row>
    <row r="4" spans="2:32" ht="39" x14ac:dyDescent="0.6">
      <c r="B4" s="202" t="s">
        <v>254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</row>
    <row r="5" spans="2:32" ht="129" customHeight="1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2:32" ht="129" customHeight="1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247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4" customFormat="1" ht="31.5" customHeight="1" x14ac:dyDescent="0.6">
      <c r="B10" s="174" t="s">
        <v>31</v>
      </c>
      <c r="C10" s="174" t="s">
        <v>31</v>
      </c>
      <c r="D10" s="174" t="s">
        <v>31</v>
      </c>
      <c r="E10" s="174" t="s">
        <v>31</v>
      </c>
      <c r="F10" s="174" t="s">
        <v>31</v>
      </c>
      <c r="G10" s="174" t="s">
        <v>31</v>
      </c>
      <c r="H10" s="174" t="s">
        <v>31</v>
      </c>
      <c r="I10" s="174" t="s">
        <v>31</v>
      </c>
      <c r="J10" s="174" t="s">
        <v>31</v>
      </c>
      <c r="L10" s="204"/>
      <c r="M10" s="174" t="s">
        <v>2</v>
      </c>
      <c r="N10" s="174" t="s">
        <v>2</v>
      </c>
      <c r="O10" s="174" t="s">
        <v>2</v>
      </c>
      <c r="P10" s="174" t="s">
        <v>2</v>
      </c>
      <c r="R10" s="174" t="s">
        <v>3</v>
      </c>
      <c r="S10" s="174" t="s">
        <v>3</v>
      </c>
      <c r="T10" s="174" t="s">
        <v>3</v>
      </c>
      <c r="U10" s="174" t="s">
        <v>3</v>
      </c>
      <c r="V10" s="174"/>
      <c r="W10" s="174" t="s">
        <v>3</v>
      </c>
      <c r="X10" s="174" t="s">
        <v>3</v>
      </c>
      <c r="Z10" s="174" t="s">
        <v>255</v>
      </c>
      <c r="AA10" s="174" t="s">
        <v>4</v>
      </c>
      <c r="AB10" s="174" t="s">
        <v>4</v>
      </c>
      <c r="AC10" s="174" t="s">
        <v>4</v>
      </c>
      <c r="AD10" s="174" t="s">
        <v>4</v>
      </c>
      <c r="AE10" s="174" t="s">
        <v>4</v>
      </c>
      <c r="AF10" s="174" t="s">
        <v>4</v>
      </c>
    </row>
    <row r="11" spans="2:32" s="14" customFormat="1" x14ac:dyDescent="0.6">
      <c r="B11" s="175" t="s">
        <v>32</v>
      </c>
      <c r="C11" s="16"/>
      <c r="D11" s="175" t="s">
        <v>73</v>
      </c>
      <c r="E11" s="16"/>
      <c r="F11" s="175" t="s">
        <v>24</v>
      </c>
      <c r="G11" s="16"/>
      <c r="H11" s="175" t="s">
        <v>33</v>
      </c>
      <c r="I11" s="16"/>
      <c r="J11" s="175" t="s">
        <v>21</v>
      </c>
      <c r="L11" s="199" t="s">
        <v>5</v>
      </c>
      <c r="M11" s="16"/>
      <c r="N11" s="175" t="s">
        <v>6</v>
      </c>
      <c r="O11" s="16"/>
      <c r="P11" s="175" t="s">
        <v>7</v>
      </c>
      <c r="R11" s="175" t="s">
        <v>8</v>
      </c>
      <c r="S11" s="175" t="s">
        <v>8</v>
      </c>
      <c r="T11" s="175" t="s">
        <v>8</v>
      </c>
      <c r="U11" s="16"/>
      <c r="V11" s="199" t="s">
        <v>9</v>
      </c>
      <c r="W11" s="175" t="s">
        <v>9</v>
      </c>
      <c r="X11" s="175" t="s">
        <v>9</v>
      </c>
      <c r="Z11" s="175" t="s">
        <v>5</v>
      </c>
      <c r="AA11" s="16"/>
      <c r="AB11" s="175" t="s">
        <v>6</v>
      </c>
      <c r="AC11" s="16"/>
      <c r="AD11" s="175" t="s">
        <v>7</v>
      </c>
      <c r="AE11" s="16"/>
      <c r="AF11" s="175" t="s">
        <v>34</v>
      </c>
    </row>
    <row r="12" spans="2:32" s="14" customFormat="1" ht="75.75" customHeight="1" x14ac:dyDescent="0.6">
      <c r="B12" s="176" t="s">
        <v>32</v>
      </c>
      <c r="C12" s="17"/>
      <c r="D12" s="176" t="s">
        <v>23</v>
      </c>
      <c r="E12" s="17"/>
      <c r="F12" s="176" t="s">
        <v>24</v>
      </c>
      <c r="G12" s="17"/>
      <c r="H12" s="176" t="s">
        <v>33</v>
      </c>
      <c r="I12" s="17"/>
      <c r="J12" s="176" t="s">
        <v>21</v>
      </c>
      <c r="L12" s="176"/>
      <c r="M12" s="17"/>
      <c r="N12" s="176" t="s">
        <v>6</v>
      </c>
      <c r="O12" s="17"/>
      <c r="P12" s="176" t="s">
        <v>7</v>
      </c>
      <c r="R12" s="176" t="s">
        <v>5</v>
      </c>
      <c r="S12" s="17"/>
      <c r="T12" s="176" t="s">
        <v>6</v>
      </c>
      <c r="U12" s="17"/>
      <c r="V12" s="198" t="s">
        <v>5</v>
      </c>
      <c r="W12" s="17"/>
      <c r="X12" s="176" t="s">
        <v>12</v>
      </c>
      <c r="Z12" s="176" t="s">
        <v>5</v>
      </c>
      <c r="AA12" s="17"/>
      <c r="AB12" s="176" t="s">
        <v>6</v>
      </c>
      <c r="AC12" s="17"/>
      <c r="AD12" s="176" t="s">
        <v>7</v>
      </c>
      <c r="AE12" s="17"/>
      <c r="AF12" s="176" t="s">
        <v>34</v>
      </c>
    </row>
    <row r="13" spans="2:32" s="14" customFormat="1" ht="32.25" customHeight="1" x14ac:dyDescent="0.65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101">
        <v>0</v>
      </c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0"/>
      <c r="AF13" s="107"/>
    </row>
    <row r="14" spans="2:32" ht="27" thickBot="1" x14ac:dyDescent="0.7">
      <c r="B14" s="205" t="s">
        <v>68</v>
      </c>
      <c r="C14" s="205"/>
      <c r="D14" s="205"/>
      <c r="E14" s="205"/>
      <c r="F14" s="205"/>
      <c r="G14" s="205"/>
      <c r="H14" s="205"/>
      <c r="I14" s="205"/>
      <c r="J14" s="205"/>
      <c r="K14" s="20"/>
      <c r="L14" s="108">
        <f>SUM(L13:L13)</f>
        <v>0</v>
      </c>
      <c r="M14" s="100"/>
      <c r="N14" s="108" t="s">
        <v>104</v>
      </c>
      <c r="O14" s="100"/>
      <c r="P14" s="108" t="s">
        <v>104</v>
      </c>
      <c r="Q14" s="100"/>
      <c r="R14" s="108" t="s">
        <v>104</v>
      </c>
      <c r="S14" s="100"/>
      <c r="T14" s="108" t="s">
        <v>104</v>
      </c>
      <c r="U14" s="100"/>
      <c r="V14" s="108" t="s">
        <v>104</v>
      </c>
      <c r="W14" s="100"/>
      <c r="X14" s="108" t="s">
        <v>104</v>
      </c>
      <c r="Y14" s="100"/>
      <c r="Z14" s="108" t="s">
        <v>104</v>
      </c>
      <c r="AA14" s="100"/>
      <c r="AB14" s="108" t="s">
        <v>104</v>
      </c>
      <c r="AC14" s="100"/>
      <c r="AD14" s="108" t="s">
        <v>104</v>
      </c>
      <c r="AE14" s="100"/>
      <c r="AF14" s="109">
        <f>SUM(AF13:AF13)</f>
        <v>0</v>
      </c>
    </row>
    <row r="15" spans="2:32" ht="21.75" thickTop="1" x14ac:dyDescent="0.6">
      <c r="L15" s="99"/>
      <c r="V15"/>
    </row>
    <row r="16" spans="2:32" x14ac:dyDescent="0.6">
      <c r="L16"/>
      <c r="V16"/>
    </row>
    <row r="17" spans="1:32" x14ac:dyDescent="0.6">
      <c r="L17"/>
      <c r="V17"/>
    </row>
    <row r="18" spans="1:32" x14ac:dyDescent="0.6">
      <c r="L18"/>
      <c r="V18"/>
    </row>
    <row r="19" spans="1:32" x14ac:dyDescent="0.6">
      <c r="L19"/>
      <c r="V19"/>
    </row>
    <row r="20" spans="1:32" ht="21" customHeight="1" x14ac:dyDescent="0.6">
      <c r="A20" s="197">
        <v>5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</row>
    <row r="21" spans="1:32" x14ac:dyDescent="0.6">
      <c r="L21"/>
      <c r="V21"/>
    </row>
    <row r="22" spans="1:32" x14ac:dyDescent="0.6">
      <c r="L22"/>
      <c r="V22"/>
    </row>
    <row r="23" spans="1:32" x14ac:dyDescent="0.6">
      <c r="L23"/>
      <c r="V23"/>
    </row>
    <row r="24" spans="1:32" x14ac:dyDescent="0.6">
      <c r="L24"/>
      <c r="V24"/>
    </row>
    <row r="25" spans="1:32" x14ac:dyDescent="0.6">
      <c r="L25"/>
      <c r="V25"/>
    </row>
    <row r="26" spans="1:32" x14ac:dyDescent="0.6">
      <c r="L26"/>
      <c r="V26"/>
    </row>
    <row r="27" spans="1:32" x14ac:dyDescent="0.6">
      <c r="L27"/>
      <c r="V27"/>
    </row>
    <row r="28" spans="1:32" x14ac:dyDescent="0.6">
      <c r="L28"/>
      <c r="V28"/>
    </row>
    <row r="29" spans="1:32" x14ac:dyDescent="0.6">
      <c r="L29"/>
      <c r="V29"/>
    </row>
    <row r="30" spans="1:32" x14ac:dyDescent="0.6">
      <c r="L30"/>
      <c r="V30"/>
    </row>
    <row r="31" spans="1:32" x14ac:dyDescent="0.6">
      <c r="L31"/>
      <c r="V31"/>
    </row>
    <row r="32" spans="1:3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7"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A20:AF20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T46"/>
  <sheetViews>
    <sheetView rightToLeft="1" view="pageBreakPreview" topLeftCell="A4" zoomScale="70" zoomScaleNormal="100" zoomScaleSheetLayoutView="70" workbookViewId="0">
      <selection activeCell="L32" sqref="L32"/>
    </sheetView>
  </sheetViews>
  <sheetFormatPr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0.28515625" style="2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72" t="s">
        <v>86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2:20" ht="30" x14ac:dyDescent="0.55000000000000004">
      <c r="B3" s="172" t="s">
        <v>0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</row>
    <row r="4" spans="2:20" ht="30" x14ac:dyDescent="0.55000000000000004">
      <c r="B4" s="172" t="s">
        <v>254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248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73" t="s">
        <v>35</v>
      </c>
      <c r="D8" s="174" t="s">
        <v>126</v>
      </c>
      <c r="F8" s="174" t="s">
        <v>3</v>
      </c>
      <c r="G8" s="174" t="s">
        <v>3</v>
      </c>
      <c r="H8" s="174" t="s">
        <v>3</v>
      </c>
      <c r="J8" s="174" t="s">
        <v>255</v>
      </c>
      <c r="K8" s="174" t="s">
        <v>4</v>
      </c>
      <c r="L8" s="174" t="s">
        <v>4</v>
      </c>
    </row>
    <row r="9" spans="2:20" s="4" customFormat="1" x14ac:dyDescent="0.55000000000000004">
      <c r="B9" s="209" t="s">
        <v>35</v>
      </c>
      <c r="D9" s="207" t="s">
        <v>36</v>
      </c>
      <c r="F9" s="207" t="s">
        <v>37</v>
      </c>
      <c r="G9" s="28"/>
      <c r="H9" s="207" t="s">
        <v>38</v>
      </c>
      <c r="J9" s="207" t="s">
        <v>36</v>
      </c>
      <c r="K9" s="28"/>
      <c r="L9" s="208" t="s">
        <v>34</v>
      </c>
    </row>
    <row r="10" spans="2:20" s="4" customFormat="1" x14ac:dyDescent="0.55000000000000004">
      <c r="B10" s="3" t="s">
        <v>148</v>
      </c>
      <c r="C10" s="104"/>
      <c r="D10" s="104">
        <v>29200000000</v>
      </c>
      <c r="E10" s="104"/>
      <c r="F10" s="104">
        <v>0</v>
      </c>
      <c r="G10" s="104"/>
      <c r="H10" s="104">
        <v>0</v>
      </c>
      <c r="I10" s="104"/>
      <c r="J10" s="104">
        <v>29200000000</v>
      </c>
      <c r="K10" s="6"/>
      <c r="L10" s="32">
        <f>J10/'سرمایه گذاری ها'!$O$17</f>
        <v>0.16228065397992547</v>
      </c>
      <c r="N10"/>
    </row>
    <row r="11" spans="2:20" s="4" customFormat="1" x14ac:dyDescent="0.55000000000000004">
      <c r="B11" s="3" t="s">
        <v>149</v>
      </c>
      <c r="C11" s="104"/>
      <c r="D11" s="104">
        <v>28200000000</v>
      </c>
      <c r="E11" s="104"/>
      <c r="F11" s="104">
        <v>0</v>
      </c>
      <c r="G11" s="104"/>
      <c r="H11" s="104">
        <v>0</v>
      </c>
      <c r="I11" s="104"/>
      <c r="J11" s="104">
        <v>28200000000</v>
      </c>
      <c r="K11" s="6"/>
      <c r="L11" s="32">
        <f>J11/'سرمایه گذاری ها'!$O$17</f>
        <v>0.15672309733677733</v>
      </c>
      <c r="N11"/>
    </row>
    <row r="12" spans="2:20" s="4" customFormat="1" x14ac:dyDescent="0.55000000000000004">
      <c r="B12" s="3" t="s">
        <v>150</v>
      </c>
      <c r="C12" s="104"/>
      <c r="D12" s="104">
        <v>23700000000</v>
      </c>
      <c r="E12" s="104"/>
      <c r="F12" s="104">
        <v>0</v>
      </c>
      <c r="G12" s="104"/>
      <c r="H12" s="104">
        <v>0</v>
      </c>
      <c r="I12" s="104"/>
      <c r="J12" s="104">
        <v>23700000000</v>
      </c>
      <c r="K12" s="6"/>
      <c r="L12" s="32">
        <f>J12/'سرمایه گذاری ها'!$O$17</f>
        <v>0.13171409244261073</v>
      </c>
      <c r="N12"/>
    </row>
    <row r="13" spans="2:20" s="4" customFormat="1" x14ac:dyDescent="0.55000000000000004">
      <c r="B13" s="3" t="s">
        <v>151</v>
      </c>
      <c r="C13" s="104"/>
      <c r="D13" s="104">
        <v>858261625</v>
      </c>
      <c r="E13" s="104"/>
      <c r="F13" s="104">
        <v>26663572041</v>
      </c>
      <c r="G13" s="104"/>
      <c r="H13" s="104">
        <v>25683691299</v>
      </c>
      <c r="I13" s="104"/>
      <c r="J13" s="104">
        <v>1838142367</v>
      </c>
      <c r="K13" s="6"/>
      <c r="L13" s="32">
        <f>J13/'سرمایه گذاری ها'!$O$17</f>
        <v>1.0215580322772883E-2</v>
      </c>
      <c r="N13"/>
    </row>
    <row r="14" spans="2:20" s="4" customFormat="1" x14ac:dyDescent="0.55000000000000004">
      <c r="B14" s="3" t="s">
        <v>152</v>
      </c>
      <c r="C14" s="104"/>
      <c r="D14" s="104">
        <v>351641311</v>
      </c>
      <c r="E14" s="104"/>
      <c r="F14" s="104">
        <v>537438868</v>
      </c>
      <c r="G14" s="104"/>
      <c r="H14" s="104">
        <v>552000</v>
      </c>
      <c r="I14" s="104"/>
      <c r="J14" s="104">
        <v>888528179</v>
      </c>
      <c r="K14" s="6"/>
      <c r="L14" s="32">
        <f>J14/'سرمایه گذاری ها'!$O$17</f>
        <v>4.9380456838257628E-3</v>
      </c>
      <c r="N14"/>
    </row>
    <row r="15" spans="2:20" s="4" customFormat="1" x14ac:dyDescent="0.55000000000000004">
      <c r="B15" s="3" t="s">
        <v>157</v>
      </c>
      <c r="C15" s="104"/>
      <c r="D15" s="104">
        <v>1450000</v>
      </c>
      <c r="E15" s="104"/>
      <c r="F15" s="104">
        <v>603867030</v>
      </c>
      <c r="G15" s="104"/>
      <c r="H15" s="104">
        <v>815905</v>
      </c>
      <c r="I15" s="104"/>
      <c r="J15" s="104">
        <v>604501125</v>
      </c>
      <c r="K15" s="6"/>
      <c r="L15" s="32">
        <f>J15/'سرمایه گذاری ها'!$O$17</f>
        <v>3.3595492430342697E-3</v>
      </c>
      <c r="N15"/>
    </row>
    <row r="16" spans="2:20" s="4" customFormat="1" x14ac:dyDescent="0.55000000000000004">
      <c r="B16" s="3" t="s">
        <v>153</v>
      </c>
      <c r="C16" s="104"/>
      <c r="D16" s="104">
        <v>15456800</v>
      </c>
      <c r="E16" s="104"/>
      <c r="F16" s="104">
        <v>0</v>
      </c>
      <c r="G16" s="104"/>
      <c r="H16" s="104">
        <v>1512000</v>
      </c>
      <c r="I16" s="104"/>
      <c r="J16" s="104">
        <v>13944800</v>
      </c>
      <c r="K16" s="6"/>
      <c r="L16" s="32">
        <f>J16/'سرمایه گذاری ها'!$O$17</f>
        <v>7.7499015877372074E-5</v>
      </c>
      <c r="N16"/>
    </row>
    <row r="17" spans="2:14" s="4" customFormat="1" x14ac:dyDescent="0.55000000000000004">
      <c r="B17" s="3" t="s">
        <v>154</v>
      </c>
      <c r="C17" s="104"/>
      <c r="D17" s="104">
        <v>5493272</v>
      </c>
      <c r="E17" s="104"/>
      <c r="F17" s="104">
        <v>23229</v>
      </c>
      <c r="G17" s="104"/>
      <c r="H17" s="104">
        <v>250000</v>
      </c>
      <c r="I17" s="104"/>
      <c r="J17" s="104">
        <v>5266501</v>
      </c>
      <c r="K17" s="6"/>
      <c r="L17" s="32">
        <f>J17/'سرمایه گذاری ها'!$O$17</f>
        <v>2.9268877618696284E-5</v>
      </c>
      <c r="N17"/>
    </row>
    <row r="18" spans="2:14" s="4" customFormat="1" x14ac:dyDescent="0.55000000000000004">
      <c r="B18" s="3" t="s">
        <v>156</v>
      </c>
      <c r="C18" s="104"/>
      <c r="D18" s="104">
        <v>1970356</v>
      </c>
      <c r="E18" s="104"/>
      <c r="F18" s="104">
        <v>0</v>
      </c>
      <c r="G18" s="104"/>
      <c r="H18" s="104">
        <v>0</v>
      </c>
      <c r="I18" s="104"/>
      <c r="J18" s="104">
        <v>1970356</v>
      </c>
      <c r="K18" s="6"/>
      <c r="L18" s="32">
        <f>J18/'سرمایه گذاری ها'!$O$17</f>
        <v>1.0950365077166782E-5</v>
      </c>
      <c r="N18"/>
    </row>
    <row r="19" spans="2:14" s="4" customFormat="1" x14ac:dyDescent="0.55000000000000004">
      <c r="B19" s="3" t="s">
        <v>155</v>
      </c>
      <c r="C19" s="104"/>
      <c r="D19" s="104">
        <v>2111162</v>
      </c>
      <c r="E19" s="104"/>
      <c r="F19" s="104">
        <v>8927</v>
      </c>
      <c r="G19" s="104"/>
      <c r="H19" s="104">
        <v>504000</v>
      </c>
      <c r="I19" s="104"/>
      <c r="J19" s="104">
        <v>1616089</v>
      </c>
      <c r="K19" s="6"/>
      <c r="L19" s="32">
        <f>J19/'سرمایه گذاری ها'!$O$17</f>
        <v>8.9815061578686218E-6</v>
      </c>
      <c r="N19"/>
    </row>
    <row r="20" spans="2:14" s="4" customFormat="1" x14ac:dyDescent="0.55000000000000004">
      <c r="B20" s="3" t="s">
        <v>160</v>
      </c>
      <c r="C20" s="104"/>
      <c r="D20" s="104">
        <v>954023</v>
      </c>
      <c r="E20" s="104"/>
      <c r="F20" s="104">
        <v>741971236</v>
      </c>
      <c r="G20" s="104"/>
      <c r="H20" s="104">
        <v>741971236</v>
      </c>
      <c r="I20" s="104"/>
      <c r="J20" s="104">
        <v>954023</v>
      </c>
      <c r="K20" s="6"/>
      <c r="L20" s="32">
        <f>J20/'سرمایه گذاری ها'!$O$17</f>
        <v>5.3020368613661114E-6</v>
      </c>
      <c r="N20"/>
    </row>
    <row r="21" spans="2:14" s="4" customFormat="1" x14ac:dyDescent="0.55000000000000004">
      <c r="B21" s="3" t="s">
        <v>161</v>
      </c>
      <c r="C21" s="104"/>
      <c r="D21" s="104">
        <v>945550</v>
      </c>
      <c r="E21" s="104"/>
      <c r="F21" s="104">
        <v>3999</v>
      </c>
      <c r="G21" s="104"/>
      <c r="H21" s="104">
        <v>0</v>
      </c>
      <c r="I21" s="104"/>
      <c r="J21" s="104">
        <v>949549</v>
      </c>
      <c r="K21" s="6"/>
      <c r="L21" s="32">
        <f>J21/'سرمایه گذاری ها'!$O$17</f>
        <v>5.2771723529446659E-6</v>
      </c>
      <c r="N21"/>
    </row>
    <row r="22" spans="2:14" s="4" customFormat="1" x14ac:dyDescent="0.55000000000000004">
      <c r="B22" s="3" t="s">
        <v>158</v>
      </c>
      <c r="C22" s="104"/>
      <c r="D22" s="104">
        <v>1369840</v>
      </c>
      <c r="E22" s="104"/>
      <c r="F22" s="104">
        <v>3676</v>
      </c>
      <c r="G22" s="104"/>
      <c r="H22" s="104">
        <v>504000</v>
      </c>
      <c r="I22" s="104"/>
      <c r="J22" s="104">
        <v>869516</v>
      </c>
      <c r="K22" s="6"/>
      <c r="L22" s="32">
        <f>J22/'سرمایه گذاری ها'!$O$17</f>
        <v>4.8323844221235916E-6</v>
      </c>
      <c r="N22"/>
    </row>
    <row r="23" spans="2:14" s="4" customFormat="1" x14ac:dyDescent="0.55000000000000004">
      <c r="B23" s="3" t="s">
        <v>163</v>
      </c>
      <c r="C23" s="104"/>
      <c r="D23" s="104">
        <v>584299</v>
      </c>
      <c r="E23" s="104"/>
      <c r="F23" s="104">
        <v>2471</v>
      </c>
      <c r="G23" s="104"/>
      <c r="H23" s="104">
        <v>0</v>
      </c>
      <c r="I23" s="104"/>
      <c r="J23" s="104">
        <v>586770</v>
      </c>
      <c r="K23" s="6"/>
      <c r="L23" s="32">
        <f>J23/'سرمایه گذاری ها'!$O$17</f>
        <v>3.2610075115000298E-6</v>
      </c>
      <c r="N23"/>
    </row>
    <row r="24" spans="2:14" s="4" customFormat="1" x14ac:dyDescent="0.55000000000000004">
      <c r="B24" s="3" t="s">
        <v>164</v>
      </c>
      <c r="C24" s="104"/>
      <c r="D24" s="104">
        <v>480967</v>
      </c>
      <c r="E24" s="104"/>
      <c r="F24" s="104">
        <v>30462</v>
      </c>
      <c r="G24" s="104"/>
      <c r="H24" s="104">
        <v>0</v>
      </c>
      <c r="I24" s="104"/>
      <c r="J24" s="104">
        <v>511429</v>
      </c>
      <c r="K24" s="6"/>
      <c r="L24" s="32">
        <f>J24/'سرمایه گذاری ها'!$O$17</f>
        <v>2.8422956364486062E-6</v>
      </c>
      <c r="N24"/>
    </row>
    <row r="25" spans="2:14" s="4" customFormat="1" x14ac:dyDescent="0.55000000000000004">
      <c r="B25" s="3" t="s">
        <v>162</v>
      </c>
      <c r="C25" s="104"/>
      <c r="D25" s="104">
        <v>909230</v>
      </c>
      <c r="E25" s="104"/>
      <c r="F25" s="104">
        <v>1721</v>
      </c>
      <c r="G25" s="104"/>
      <c r="H25" s="104">
        <v>504000</v>
      </c>
      <c r="I25" s="104"/>
      <c r="J25" s="104">
        <v>406951</v>
      </c>
      <c r="K25" s="6"/>
      <c r="L25" s="32">
        <f>J25/'سرمایه گذاری ها'!$O$17</f>
        <v>2.2616532334857759E-6</v>
      </c>
      <c r="N25"/>
    </row>
    <row r="26" spans="2:14" s="4" customFormat="1" x14ac:dyDescent="0.55000000000000004">
      <c r="B26" s="3" t="s">
        <v>159</v>
      </c>
      <c r="C26" s="104"/>
      <c r="D26" s="104">
        <v>1177389</v>
      </c>
      <c r="E26" s="104"/>
      <c r="F26" s="104">
        <v>2852</v>
      </c>
      <c r="G26" s="104"/>
      <c r="H26" s="104">
        <v>1008000</v>
      </c>
      <c r="I26" s="104"/>
      <c r="J26" s="104">
        <v>172241</v>
      </c>
      <c r="K26" s="6"/>
      <c r="L26" s="32">
        <f>J26/'سرمایه گذاری ها'!$O$17</f>
        <v>9.5723911377247756E-7</v>
      </c>
      <c r="N26"/>
    </row>
    <row r="27" spans="2:14" s="4" customFormat="1" x14ac:dyDescent="0.55000000000000004">
      <c r="B27" s="3" t="s">
        <v>167</v>
      </c>
      <c r="C27" s="104"/>
      <c r="D27" s="104">
        <v>100000</v>
      </c>
      <c r="E27" s="104"/>
      <c r="F27" s="104">
        <v>423</v>
      </c>
      <c r="G27" s="104"/>
      <c r="H27" s="104">
        <v>423</v>
      </c>
      <c r="I27" s="104"/>
      <c r="J27" s="104">
        <v>100000</v>
      </c>
      <c r="K27" s="6"/>
      <c r="L27" s="32">
        <f>J27/'سرمایه گذاری ها'!$O$17</f>
        <v>5.5575566431481328E-7</v>
      </c>
      <c r="N27"/>
    </row>
    <row r="28" spans="2:14" s="4" customFormat="1" x14ac:dyDescent="0.55000000000000004">
      <c r="B28" s="3" t="s">
        <v>168</v>
      </c>
      <c r="C28" s="104"/>
      <c r="D28" s="104">
        <v>2206</v>
      </c>
      <c r="E28" s="104"/>
      <c r="F28" s="104">
        <v>0</v>
      </c>
      <c r="G28" s="104"/>
      <c r="H28" s="104">
        <v>0</v>
      </c>
      <c r="I28" s="104"/>
      <c r="J28" s="104">
        <v>2206</v>
      </c>
      <c r="K28" s="6"/>
      <c r="L28" s="32">
        <f>J28/'سرمایه گذاری ها'!$O$17</f>
        <v>1.2259969954784781E-8</v>
      </c>
      <c r="N28"/>
    </row>
    <row r="29" spans="2:14" s="4" customFormat="1" x14ac:dyDescent="0.55000000000000004">
      <c r="B29" s="3" t="s">
        <v>166</v>
      </c>
      <c r="C29" s="104"/>
      <c r="D29" s="104">
        <v>194533</v>
      </c>
      <c r="E29" s="104"/>
      <c r="F29" s="104">
        <v>608</v>
      </c>
      <c r="G29" s="104"/>
      <c r="H29" s="104">
        <v>195141</v>
      </c>
      <c r="I29" s="104"/>
      <c r="J29" s="104">
        <v>0</v>
      </c>
      <c r="K29" s="6"/>
      <c r="L29" s="32">
        <f>J29/'سرمایه گذاری ها'!$O$17</f>
        <v>0</v>
      </c>
      <c r="N29"/>
    </row>
    <row r="30" spans="2:14" s="4" customFormat="1" x14ac:dyDescent="0.55000000000000004">
      <c r="B30" s="3" t="s">
        <v>165</v>
      </c>
      <c r="C30" s="104"/>
      <c r="D30" s="104">
        <v>242793</v>
      </c>
      <c r="E30" s="104"/>
      <c r="F30" s="104">
        <v>698533</v>
      </c>
      <c r="G30" s="104"/>
      <c r="H30" s="104">
        <v>941326</v>
      </c>
      <c r="I30" s="104"/>
      <c r="J30" s="104">
        <v>0</v>
      </c>
      <c r="K30" s="6"/>
      <c r="L30" s="32">
        <f>J30/'سرمایه گذاری ها'!$O$17</f>
        <v>0</v>
      </c>
      <c r="N30"/>
    </row>
    <row r="31" spans="2:14" s="4" customFormat="1" x14ac:dyDescent="0.55000000000000004">
      <c r="B31" s="5"/>
      <c r="C31" s="6"/>
      <c r="D31" s="66">
        <v>3.6200000000000003E-2</v>
      </c>
      <c r="E31" s="6"/>
      <c r="F31" s="66"/>
      <c r="G31" s="6"/>
      <c r="H31" s="66"/>
      <c r="I31" s="6"/>
      <c r="J31" s="66"/>
      <c r="K31" s="6"/>
      <c r="L31" s="32"/>
      <c r="N31"/>
    </row>
    <row r="32" spans="2:14" ht="27" thickBot="1" x14ac:dyDescent="0.6">
      <c r="B32" s="50" t="s">
        <v>68</v>
      </c>
      <c r="C32" s="51"/>
      <c r="D32" s="51">
        <f>SUM(D10:D31)</f>
        <v>82343345356.036194</v>
      </c>
      <c r="E32" s="51">
        <f t="shared" ref="E32:I32" si="0">SUM(E10:E29)</f>
        <v>0</v>
      </c>
      <c r="F32" s="51">
        <f>SUM(F10:F30)</f>
        <v>28547626076</v>
      </c>
      <c r="G32" s="51">
        <f t="shared" si="0"/>
        <v>0</v>
      </c>
      <c r="H32" s="51">
        <f>SUM(H10:H30)</f>
        <v>26432449330</v>
      </c>
      <c r="I32" s="51">
        <f t="shared" si="0"/>
        <v>0</v>
      </c>
      <c r="J32" s="51">
        <f>SUM(J10:J31)</f>
        <v>84458522102</v>
      </c>
      <c r="K32" s="60"/>
      <c r="L32" s="60">
        <f>SUM(L10:L31)</f>
        <v>0.46938302057844339</v>
      </c>
      <c r="N32"/>
    </row>
    <row r="33" spans="1:14" ht="27" customHeight="1" thickTop="1" x14ac:dyDescent="0.55000000000000004">
      <c r="A33" s="206"/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N33"/>
    </row>
    <row r="34" spans="1:14" x14ac:dyDescent="0.55000000000000004">
      <c r="D34"/>
      <c r="N34"/>
    </row>
    <row r="35" spans="1:14" x14ac:dyDescent="0.55000000000000004">
      <c r="D35"/>
      <c r="N35"/>
    </row>
    <row r="36" spans="1:14" x14ac:dyDescent="0.55000000000000004">
      <c r="A36" s="206">
        <v>6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N36"/>
    </row>
    <row r="37" spans="1:14" x14ac:dyDescent="0.55000000000000004">
      <c r="D37"/>
      <c r="N37"/>
    </row>
    <row r="38" spans="1:14" x14ac:dyDescent="0.55000000000000004">
      <c r="D38"/>
      <c r="N38"/>
    </row>
    <row r="39" spans="1:14" x14ac:dyDescent="0.55000000000000004">
      <c r="D39"/>
      <c r="N39"/>
    </row>
    <row r="40" spans="1:14" x14ac:dyDescent="0.55000000000000004">
      <c r="D40"/>
      <c r="N40"/>
    </row>
    <row r="41" spans="1:14" x14ac:dyDescent="0.55000000000000004">
      <c r="D41"/>
      <c r="N41"/>
    </row>
    <row r="42" spans="1:14" x14ac:dyDescent="0.55000000000000004">
      <c r="D42"/>
      <c r="N42"/>
    </row>
    <row r="43" spans="1:14" x14ac:dyDescent="0.55000000000000004">
      <c r="D43"/>
      <c r="N43"/>
    </row>
    <row r="44" spans="1:14" x14ac:dyDescent="0.55000000000000004">
      <c r="D44"/>
      <c r="N44"/>
    </row>
    <row r="45" spans="1:14" x14ac:dyDescent="0.55000000000000004">
      <c r="N45"/>
    </row>
    <row r="46" spans="1:14" x14ac:dyDescent="0.55000000000000004">
      <c r="D46" s="3"/>
      <c r="N46"/>
    </row>
  </sheetData>
  <sortState xmlns:xlrd2="http://schemas.microsoft.com/office/spreadsheetml/2017/richdata2" ref="B10:L29">
    <sortCondition descending="1" ref="J10:J29"/>
  </sortState>
  <mergeCells count="14">
    <mergeCell ref="A33:L33"/>
    <mergeCell ref="A36:L36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548D-70ED-4AF0-A38E-2B32F037EEE3}">
  <sheetPr>
    <pageSetUpPr fitToPage="1"/>
  </sheetPr>
  <dimension ref="A1:AA16"/>
  <sheetViews>
    <sheetView rightToLeft="1" view="pageBreakPreview" zoomScaleNormal="100" zoomScaleSheetLayoutView="100" workbookViewId="0">
      <selection activeCell="B21" sqref="B21"/>
    </sheetView>
  </sheetViews>
  <sheetFormatPr defaultRowHeight="15" x14ac:dyDescent="0.25"/>
  <cols>
    <col min="1" max="1" width="5.42578125" customWidth="1"/>
    <col min="2" max="2" width="52.42578125" bestFit="1" customWidth="1"/>
    <col min="3" max="3" width="0.7109375" customWidth="1"/>
    <col min="6" max="6" width="0.7109375" customWidth="1"/>
    <col min="7" max="7" width="14.7109375" customWidth="1"/>
    <col min="8" max="8" width="0.7109375" customWidth="1"/>
    <col min="9" max="9" width="15.140625" customWidth="1"/>
    <col min="10" max="10" width="0.7109375" customWidth="1"/>
    <col min="11" max="11" width="11.28515625" bestFit="1" customWidth="1"/>
    <col min="12" max="12" width="0.7109375" customWidth="1"/>
    <col min="13" max="13" width="14.42578125" bestFit="1" customWidth="1"/>
    <col min="14" max="14" width="0.7109375" customWidth="1"/>
    <col min="15" max="15" width="9.5703125" bestFit="1" customWidth="1"/>
    <col min="16" max="16" width="0.7109375" customWidth="1"/>
    <col min="17" max="17" width="18.5703125" bestFit="1" customWidth="1"/>
    <col min="18" max="18" width="0.7109375" customWidth="1"/>
    <col min="20" max="20" width="0.7109375" customWidth="1"/>
    <col min="21" max="21" width="21.7109375" customWidth="1"/>
    <col min="22" max="22" width="0.7109375" customWidth="1"/>
    <col min="23" max="23" width="12.7109375" customWidth="1"/>
    <col min="24" max="24" width="0.7109375" customWidth="1"/>
    <col min="25" max="25" width="16.28515625" customWidth="1"/>
    <col min="26" max="26" width="0.7109375" customWidth="1"/>
    <col min="27" max="27" width="18.28515625" customWidth="1"/>
  </cols>
  <sheetData>
    <row r="1" spans="1:27" ht="25.5" x14ac:dyDescent="0.25">
      <c r="A1" s="194" t="s">
        <v>86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</row>
    <row r="2" spans="1:27" ht="25.5" x14ac:dyDescent="0.25">
      <c r="A2" s="194" t="s">
        <v>131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</row>
    <row r="3" spans="1:27" ht="25.5" x14ac:dyDescent="0.25">
      <c r="A3" s="194" t="s">
        <v>254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</row>
    <row r="4" spans="1:27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</row>
    <row r="5" spans="1:27" ht="24" x14ac:dyDescent="0.25">
      <c r="A5" s="158" t="s">
        <v>249</v>
      </c>
      <c r="B5" s="157" t="s">
        <v>141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</row>
    <row r="6" spans="1:27" ht="21" x14ac:dyDescent="0.25">
      <c r="A6" s="126"/>
      <c r="B6" s="126"/>
      <c r="C6" s="126"/>
      <c r="D6" s="126"/>
      <c r="E6" s="193" t="s">
        <v>126</v>
      </c>
      <c r="F6" s="193"/>
      <c r="G6" s="193"/>
      <c r="H6" s="193"/>
      <c r="I6" s="193"/>
      <c r="J6" s="126"/>
      <c r="K6" s="193" t="s">
        <v>3</v>
      </c>
      <c r="L6" s="193"/>
      <c r="M6" s="193"/>
      <c r="N6" s="193"/>
      <c r="O6" s="193"/>
      <c r="P6" s="193"/>
      <c r="Q6" s="193"/>
      <c r="R6" s="126"/>
      <c r="S6" s="193" t="s">
        <v>255</v>
      </c>
      <c r="T6" s="193"/>
      <c r="U6" s="193"/>
      <c r="V6" s="193"/>
      <c r="W6" s="193"/>
      <c r="X6" s="193"/>
      <c r="Y6" s="193"/>
      <c r="Z6" s="193"/>
      <c r="AA6" s="193"/>
    </row>
    <row r="7" spans="1:27" ht="21" x14ac:dyDescent="0.25">
      <c r="A7" s="126"/>
      <c r="B7" s="126"/>
      <c r="C7" s="126"/>
      <c r="D7" s="126"/>
      <c r="E7" s="127"/>
      <c r="F7" s="127"/>
      <c r="G7" s="127"/>
      <c r="H7" s="127"/>
      <c r="I7" s="127"/>
      <c r="J7" s="126"/>
      <c r="K7" s="189" t="s">
        <v>142</v>
      </c>
      <c r="L7" s="189"/>
      <c r="M7" s="189"/>
      <c r="N7" s="127"/>
      <c r="O7" s="189" t="s">
        <v>143</v>
      </c>
      <c r="P7" s="189"/>
      <c r="Q7" s="189"/>
      <c r="R7" s="126"/>
      <c r="S7" s="127"/>
      <c r="T7" s="127"/>
      <c r="U7" s="127"/>
      <c r="V7" s="127"/>
      <c r="W7" s="127"/>
      <c r="X7" s="127"/>
      <c r="Y7" s="127"/>
      <c r="Z7" s="127"/>
      <c r="AA7" s="127"/>
    </row>
    <row r="8" spans="1:27" ht="21" x14ac:dyDescent="0.25">
      <c r="A8" s="193" t="s">
        <v>144</v>
      </c>
      <c r="B8" s="193"/>
      <c r="C8" s="126"/>
      <c r="D8" s="193" t="s">
        <v>145</v>
      </c>
      <c r="E8" s="193"/>
      <c r="F8" s="126"/>
      <c r="G8" s="128" t="s">
        <v>6</v>
      </c>
      <c r="H8" s="126"/>
      <c r="I8" s="128" t="s">
        <v>7</v>
      </c>
      <c r="J8" s="126"/>
      <c r="K8" s="129" t="s">
        <v>5</v>
      </c>
      <c r="L8" s="127"/>
      <c r="M8" s="129" t="s">
        <v>6</v>
      </c>
      <c r="N8" s="126"/>
      <c r="O8" s="129" t="s">
        <v>5</v>
      </c>
      <c r="P8" s="127"/>
      <c r="Q8" s="129" t="s">
        <v>12</v>
      </c>
      <c r="R8" s="126"/>
      <c r="S8" s="128" t="s">
        <v>5</v>
      </c>
      <c r="T8" s="126"/>
      <c r="U8" s="128" t="s">
        <v>146</v>
      </c>
      <c r="V8" s="126"/>
      <c r="W8" s="128" t="s">
        <v>6</v>
      </c>
      <c r="X8" s="126"/>
      <c r="Y8" s="128" t="s">
        <v>7</v>
      </c>
      <c r="Z8" s="126"/>
      <c r="AA8" s="128" t="s">
        <v>147</v>
      </c>
    </row>
    <row r="9" spans="1:27" ht="21.75" thickBot="1" x14ac:dyDescent="0.3">
      <c r="A9" s="211" t="s">
        <v>270</v>
      </c>
      <c r="B9" s="211"/>
      <c r="C9" s="126"/>
      <c r="D9" s="212">
        <v>0</v>
      </c>
      <c r="E9" s="212"/>
      <c r="F9" s="126"/>
      <c r="G9" s="170">
        <v>0</v>
      </c>
      <c r="H9" s="126"/>
      <c r="I9" s="170">
        <v>0</v>
      </c>
      <c r="J9" s="126"/>
      <c r="K9" s="168">
        <v>500000</v>
      </c>
      <c r="L9" s="126"/>
      <c r="M9" s="168">
        <v>5005800000</v>
      </c>
      <c r="N9" s="126"/>
      <c r="O9" s="169">
        <f>-K9</f>
        <v>-500000</v>
      </c>
      <c r="P9" s="126"/>
      <c r="Q9" s="168">
        <v>5373611266</v>
      </c>
      <c r="R9" s="126"/>
      <c r="S9" s="148"/>
      <c r="T9" s="126"/>
      <c r="U9" s="148"/>
      <c r="V9" s="126"/>
      <c r="W9" s="148"/>
      <c r="X9" s="126"/>
      <c r="Y9" s="148"/>
      <c r="Z9" s="126"/>
      <c r="AA9" s="148"/>
    </row>
    <row r="10" spans="1:27" ht="21.75" thickTop="1" x14ac:dyDescent="0.25">
      <c r="A10" s="193" t="s">
        <v>68</v>
      </c>
      <c r="B10" s="193"/>
      <c r="C10" s="126"/>
      <c r="D10" s="193"/>
      <c r="E10" s="193"/>
      <c r="F10" s="126"/>
      <c r="G10" s="128"/>
      <c r="H10" s="126"/>
      <c r="I10" s="128">
        <v>0</v>
      </c>
      <c r="J10" s="126"/>
      <c r="K10" s="167">
        <f>SUM(K9:K9)</f>
        <v>500000</v>
      </c>
      <c r="L10" s="127"/>
      <c r="M10" s="167">
        <f>SUM(M9:M9)</f>
        <v>5005800000</v>
      </c>
      <c r="N10" s="126"/>
      <c r="O10" s="167">
        <f>SUM(O9:O9)</f>
        <v>-500000</v>
      </c>
      <c r="P10" s="127"/>
      <c r="Q10" s="167">
        <f>SUM(Q9:Q9)</f>
        <v>5373611266</v>
      </c>
      <c r="R10" s="126"/>
      <c r="S10" s="128"/>
      <c r="T10" s="126"/>
      <c r="U10" s="128"/>
      <c r="V10" s="126"/>
      <c r="W10" s="128"/>
      <c r="X10" s="126"/>
      <c r="Y10" s="128"/>
      <c r="Z10" s="126"/>
      <c r="AA10" s="128"/>
    </row>
    <row r="11" spans="1:27" x14ac:dyDescent="0.25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</row>
    <row r="12" spans="1:27" x14ac:dyDescent="0.25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</row>
    <row r="13" spans="1:27" x14ac:dyDescent="0.25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</row>
    <row r="14" spans="1:27" x14ac:dyDescent="0.25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</row>
    <row r="15" spans="1:27" x14ac:dyDescent="0.25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</row>
    <row r="16" spans="1:27" ht="27" customHeight="1" x14ac:dyDescent="0.25">
      <c r="A16" s="210">
        <v>7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</row>
  </sheetData>
  <mergeCells count="15">
    <mergeCell ref="A16:AA16"/>
    <mergeCell ref="A1:AA1"/>
    <mergeCell ref="A2:AA2"/>
    <mergeCell ref="A3:AA3"/>
    <mergeCell ref="E6:I6"/>
    <mergeCell ref="K6:Q6"/>
    <mergeCell ref="S6:AA6"/>
    <mergeCell ref="A10:B10"/>
    <mergeCell ref="D10:E10"/>
    <mergeCell ref="K7:M7"/>
    <mergeCell ref="O7:Q7"/>
    <mergeCell ref="A8:B8"/>
    <mergeCell ref="D8:E8"/>
    <mergeCell ref="A9:B9"/>
    <mergeCell ref="D9:E9"/>
  </mergeCells>
  <pageMargins left="0.7" right="0.7" top="0.75" bottom="0.75" header="0.3" footer="0.3"/>
  <pageSetup paperSize="9" scale="53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45"/>
  <sheetViews>
    <sheetView rightToLeft="1" view="pageBreakPreview" zoomScale="55" zoomScaleNormal="70" zoomScaleSheetLayoutView="55" workbookViewId="0">
      <selection activeCell="F21" sqref="F21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 x14ac:dyDescent="0.6">
      <c r="B2" s="213" t="s">
        <v>86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</row>
    <row r="3" spans="2:28" ht="35.25" x14ac:dyDescent="0.6">
      <c r="B3" s="213" t="s">
        <v>0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</row>
    <row r="4" spans="2:28" ht="35.25" x14ac:dyDescent="0.6">
      <c r="B4" s="213" t="s">
        <v>254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</row>
    <row r="5" spans="2:28" ht="138.75" customHeight="1" x14ac:dyDescent="0.6"/>
    <row r="6" spans="2:28" s="2" customFormat="1" ht="30" x14ac:dyDescent="0.55000000000000004">
      <c r="B6" s="12" t="s">
        <v>77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15" t="s">
        <v>72</v>
      </c>
      <c r="D8" s="172" t="s">
        <v>255</v>
      </c>
      <c r="E8" s="172" t="s">
        <v>4</v>
      </c>
      <c r="F8" s="172" t="s">
        <v>4</v>
      </c>
      <c r="G8" s="172" t="s">
        <v>4</v>
      </c>
      <c r="H8" s="172" t="s">
        <v>4</v>
      </c>
      <c r="I8" s="172" t="s">
        <v>4</v>
      </c>
      <c r="J8" s="172" t="s">
        <v>4</v>
      </c>
      <c r="K8" s="172" t="s">
        <v>4</v>
      </c>
      <c r="L8" s="172" t="s">
        <v>4</v>
      </c>
      <c r="M8" s="172" t="s">
        <v>4</v>
      </c>
      <c r="N8" s="172" t="s">
        <v>4</v>
      </c>
    </row>
    <row r="9" spans="2:28" ht="30" x14ac:dyDescent="0.6">
      <c r="B9" s="215" t="s">
        <v>1</v>
      </c>
      <c r="D9" s="214" t="s">
        <v>5</v>
      </c>
      <c r="E9" s="18"/>
      <c r="F9" s="214" t="s">
        <v>26</v>
      </c>
      <c r="G9" s="18"/>
      <c r="H9" s="214" t="s">
        <v>27</v>
      </c>
      <c r="I9" s="18"/>
      <c r="J9" s="214" t="s">
        <v>28</v>
      </c>
      <c r="K9" s="18"/>
      <c r="L9" s="207" t="s">
        <v>29</v>
      </c>
      <c r="M9" s="18"/>
      <c r="N9" s="214" t="s">
        <v>30</v>
      </c>
    </row>
    <row r="10" spans="2:28" ht="30" x14ac:dyDescent="0.6">
      <c r="B10" s="90" t="s">
        <v>91</v>
      </c>
      <c r="D10" s="88">
        <v>31100</v>
      </c>
      <c r="E10" s="89"/>
      <c r="F10" s="88">
        <v>989990</v>
      </c>
      <c r="G10" s="89"/>
      <c r="H10" s="88">
        <v>996402</v>
      </c>
      <c r="J10" s="76" t="s">
        <v>271</v>
      </c>
      <c r="L10" s="87">
        <v>30982485606</v>
      </c>
      <c r="N10" s="11" t="s">
        <v>95</v>
      </c>
    </row>
    <row r="11" spans="2:28" ht="30" x14ac:dyDescent="0.6">
      <c r="B11" s="90" t="s">
        <v>114</v>
      </c>
      <c r="D11" s="88">
        <v>20000</v>
      </c>
      <c r="E11" s="89"/>
      <c r="F11" s="88">
        <v>958710</v>
      </c>
      <c r="G11" s="89"/>
      <c r="H11" s="88">
        <v>942167</v>
      </c>
      <c r="J11" s="76" t="s">
        <v>272</v>
      </c>
      <c r="L11" s="87">
        <v>18839924644</v>
      </c>
      <c r="N11" s="11" t="s">
        <v>95</v>
      </c>
    </row>
    <row r="12" spans="2:28" ht="30" x14ac:dyDescent="0.6">
      <c r="B12" s="90" t="s">
        <v>106</v>
      </c>
      <c r="D12" s="88">
        <v>12900</v>
      </c>
      <c r="E12" s="89"/>
      <c r="F12" s="88">
        <v>925000</v>
      </c>
      <c r="G12" s="89"/>
      <c r="H12" s="88">
        <v>908591</v>
      </c>
      <c r="J12" s="76" t="s">
        <v>273</v>
      </c>
      <c r="L12" s="87">
        <v>11718699500</v>
      </c>
      <c r="N12" s="11" t="s">
        <v>95</v>
      </c>
    </row>
    <row r="13" spans="2:28" ht="30" x14ac:dyDescent="0.6">
      <c r="B13" s="90" t="s">
        <v>258</v>
      </c>
      <c r="D13" s="88">
        <v>21527</v>
      </c>
      <c r="E13" s="89"/>
      <c r="F13" s="88">
        <v>505480</v>
      </c>
      <c r="G13" s="89"/>
      <c r="H13" s="88">
        <v>496939</v>
      </c>
      <c r="J13" s="76" t="s">
        <v>274</v>
      </c>
      <c r="L13" s="87">
        <v>10695666911</v>
      </c>
      <c r="N13" s="11" t="s">
        <v>95</v>
      </c>
    </row>
    <row r="14" spans="2:28" ht="30" x14ac:dyDescent="0.6">
      <c r="B14" s="90" t="s">
        <v>261</v>
      </c>
      <c r="D14" s="88">
        <v>9238</v>
      </c>
      <c r="E14" s="89"/>
      <c r="F14" s="88">
        <v>547750</v>
      </c>
      <c r="G14" s="89"/>
      <c r="H14" s="88">
        <v>539640</v>
      </c>
      <c r="J14" s="76" t="s">
        <v>275</v>
      </c>
      <c r="L14" s="87">
        <v>4984290753</v>
      </c>
      <c r="N14" s="11" t="s">
        <v>95</v>
      </c>
    </row>
    <row r="15" spans="2:28" ht="30" x14ac:dyDescent="0.6">
      <c r="B15" s="90" t="s">
        <v>264</v>
      </c>
      <c r="D15" s="88">
        <v>8400</v>
      </c>
      <c r="E15" s="89"/>
      <c r="F15" s="88">
        <v>523550</v>
      </c>
      <c r="G15" s="89"/>
      <c r="H15" s="88">
        <v>515387</v>
      </c>
      <c r="J15" s="76" t="s">
        <v>276</v>
      </c>
      <c r="L15" s="87">
        <v>4328466123</v>
      </c>
      <c r="N15" s="11" t="s">
        <v>95</v>
      </c>
    </row>
    <row r="16" spans="2:28" ht="30" x14ac:dyDescent="0.6">
      <c r="B16" s="90" t="s">
        <v>82</v>
      </c>
      <c r="D16" s="88">
        <v>3227</v>
      </c>
      <c r="E16" s="89"/>
      <c r="F16" s="88">
        <v>939420</v>
      </c>
      <c r="G16" s="89"/>
      <c r="H16" s="88">
        <v>927474</v>
      </c>
      <c r="J16" s="76" t="s">
        <v>277</v>
      </c>
      <c r="L16" s="87">
        <v>2992416124</v>
      </c>
      <c r="N16" s="11" t="s">
        <v>95</v>
      </c>
    </row>
    <row r="17" spans="2:14" ht="30" x14ac:dyDescent="0.6">
      <c r="B17" s="90" t="s">
        <v>267</v>
      </c>
      <c r="D17" s="88">
        <v>1100</v>
      </c>
      <c r="E17" s="89"/>
      <c r="F17" s="88">
        <v>900820</v>
      </c>
      <c r="G17" s="89"/>
      <c r="H17" s="88">
        <v>883140</v>
      </c>
      <c r="J17" s="76" t="s">
        <v>278</v>
      </c>
      <c r="L17" s="87">
        <v>971277923</v>
      </c>
      <c r="N17" s="11" t="s">
        <v>95</v>
      </c>
    </row>
    <row r="18" spans="2:14" ht="30" x14ac:dyDescent="0.6">
      <c r="B18" s="90" t="s">
        <v>89</v>
      </c>
      <c r="D18" s="88">
        <v>196</v>
      </c>
      <c r="E18" s="89"/>
      <c r="F18" s="88">
        <v>864840</v>
      </c>
      <c r="G18" s="89"/>
      <c r="H18" s="88">
        <v>848080</v>
      </c>
      <c r="J18" s="76" t="s">
        <v>279</v>
      </c>
      <c r="L18" s="87">
        <v>166193551</v>
      </c>
      <c r="N18" s="11" t="s">
        <v>95</v>
      </c>
    </row>
    <row r="19" spans="2:14" ht="26.25" customHeight="1" x14ac:dyDescent="0.6">
      <c r="B19" s="72"/>
      <c r="D19" s="73"/>
      <c r="E19" s="62"/>
      <c r="F19" s="73"/>
      <c r="G19" s="62"/>
      <c r="H19" s="74"/>
      <c r="J19" s="72"/>
      <c r="L19" s="73"/>
      <c r="N19" s="11"/>
    </row>
    <row r="20" spans="2:14" ht="31.5" thickBot="1" x14ac:dyDescent="0.9">
      <c r="B20" s="61" t="s">
        <v>68</v>
      </c>
      <c r="D20" s="77"/>
      <c r="E20" s="78"/>
      <c r="F20" s="77">
        <f>SUM(F10:F19)</f>
        <v>7155560</v>
      </c>
      <c r="G20" s="78"/>
      <c r="H20" s="77">
        <f>SUM(H10:H19)</f>
        <v>7057820</v>
      </c>
      <c r="I20" s="79"/>
      <c r="J20" s="105"/>
      <c r="K20" s="79"/>
      <c r="L20" s="77">
        <f>SUM(L10:L19)</f>
        <v>85679421135</v>
      </c>
      <c r="M20" s="79"/>
      <c r="N20" s="80"/>
    </row>
    <row r="21" spans="2:14" ht="21.75" thickTop="1" x14ac:dyDescent="0.6">
      <c r="H21"/>
      <c r="L21"/>
    </row>
    <row r="22" spans="2:14" x14ac:dyDescent="0.6">
      <c r="L22"/>
    </row>
    <row r="23" spans="2:14" x14ac:dyDescent="0.6">
      <c r="L23"/>
    </row>
    <row r="24" spans="2:14" x14ac:dyDescent="0.6">
      <c r="L24"/>
    </row>
    <row r="25" spans="2:14" x14ac:dyDescent="0.6">
      <c r="L25"/>
    </row>
    <row r="26" spans="2:14" ht="33" customHeight="1" x14ac:dyDescent="0.6">
      <c r="B26" s="171">
        <v>8</v>
      </c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</row>
    <row r="27" spans="2:14" x14ac:dyDescent="0.6">
      <c r="L27"/>
    </row>
    <row r="28" spans="2:14" x14ac:dyDescent="0.6">
      <c r="L28"/>
    </row>
    <row r="29" spans="2:14" x14ac:dyDescent="0.6">
      <c r="L29"/>
    </row>
    <row r="30" spans="2:14" x14ac:dyDescent="0.6">
      <c r="L30"/>
    </row>
    <row r="31" spans="2:14" x14ac:dyDescent="0.6"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  <row r="37" spans="12:12" x14ac:dyDescent="0.6">
      <c r="L37"/>
    </row>
    <row r="38" spans="12:12" x14ac:dyDescent="0.6">
      <c r="L38"/>
    </row>
    <row r="39" spans="12:12" x14ac:dyDescent="0.6">
      <c r="L39"/>
    </row>
    <row r="40" spans="12:12" x14ac:dyDescent="0.6">
      <c r="L40"/>
    </row>
    <row r="41" spans="12:12" x14ac:dyDescent="0.6">
      <c r="L41"/>
    </row>
    <row r="42" spans="12:12" x14ac:dyDescent="0.6">
      <c r="L42"/>
    </row>
    <row r="43" spans="12:12" x14ac:dyDescent="0.6">
      <c r="L43"/>
    </row>
    <row r="44" spans="12:12" x14ac:dyDescent="0.6">
      <c r="L44"/>
    </row>
    <row r="45" spans="12:12" x14ac:dyDescent="0.6">
      <c r="L45"/>
    </row>
  </sheetData>
  <mergeCells count="12">
    <mergeCell ref="B26:N26"/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3" type="noConversion"/>
  <printOptions horizontalCentered="1" verticalCentered="1"/>
  <pageMargins left="0.7" right="0.7" top="0.5" bottom="0" header="0.3" footer="0.3"/>
  <pageSetup paperSize="9" scale="63" orientation="landscape" r:id="rId1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13</vt:i4>
      </vt:variant>
    </vt:vector>
  </HeadingPairs>
  <TitlesOfParts>
    <vt:vector size="36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'سرمایه گذاری ها'!Print_Area</vt:lpstr>
      <vt:lpstr>'سرمایه‌گذاری در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Sadaf Khaiez</cp:lastModifiedBy>
  <cp:lastPrinted>2024-07-22T12:25:52Z</cp:lastPrinted>
  <dcterms:created xsi:type="dcterms:W3CDTF">2021-12-28T12:49:50Z</dcterms:created>
  <dcterms:modified xsi:type="dcterms:W3CDTF">2024-07-24T09:34:25Z</dcterms:modified>
</cp:coreProperties>
</file>